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tabRatio="806" firstSheet="1" activeTab="5"/>
  </bookViews>
  <sheets>
    <sheet name="2016年公共预算收入执行" sheetId="1" r:id="rId1"/>
    <sheet name="2016年公共预算支出执行" sheetId="2" r:id="rId2"/>
    <sheet name="2017年收入预算表" sheetId="3" r:id="rId3"/>
    <sheet name="2017年支出功能科目预算表" sheetId="4" r:id="rId4"/>
    <sheet name="2017年支出经济科目预算表" sheetId="5" r:id="rId5"/>
    <sheet name="2017年一般公共预算税收返还和转移支付表" sheetId="6" r:id="rId6"/>
    <sheet name="2017年收支预算平衡表" sheetId="7" r:id="rId7"/>
    <sheet name="2016年政府性基金收入执行" sheetId="8" r:id="rId8"/>
    <sheet name="2016年政府性基金支出执行" sheetId="9" r:id="rId9"/>
    <sheet name="2017年政府性基金收入预算" sheetId="10" r:id="rId10"/>
    <sheet name="2017年政府性基金支出预算" sheetId="11" r:id="rId11"/>
    <sheet name="2017年基金收支平衡表" sheetId="12" r:id="rId12"/>
  </sheets>
  <definedNames>
    <definedName name="_xlnm._FilterDatabase" localSheetId="10" hidden="1">'2017年政府性基金支出预算'!$A$3:$D$284</definedName>
    <definedName name="_xlnm.Print_Area" localSheetId="11">'2017年基金收支平衡表'!$A$1:$D$15</definedName>
    <definedName name="_xlnm.Print_Area" localSheetId="2">'2017年收入预算表'!$A$1:$E$23</definedName>
    <definedName name="_xlnm.Print_Area" localSheetId="9">'2017年政府性基金收入预算'!$A$1:$D$11</definedName>
    <definedName name="_xlnm.Print_Area" localSheetId="10">'2017年政府性基金支出预算'!$A$1:$D$281</definedName>
    <definedName name="_xlnm.Print_Titles" localSheetId="10">'2017年政府性基金支出预算'!$1:$3</definedName>
    <definedName name="_xlnm.Print_Titles" localSheetId="3">'2017年支出功能科目预算表'!$1:$3</definedName>
    <definedName name="_xlnm.Print_Titles" localSheetId="4">'2017年支出经济科目预算表'!$A:$A,'2017年支出经济科目预算表'!$1:$4</definedName>
  </definedNames>
  <calcPr fullCalcOnLoad="1"/>
</workbook>
</file>

<file path=xl/sharedStrings.xml><?xml version="1.0" encoding="utf-8"?>
<sst xmlns="http://schemas.openxmlformats.org/spreadsheetml/2006/main" count="1921" uniqueCount="1495">
  <si>
    <t>2016年年初预算数</t>
  </si>
  <si>
    <t>2017年预算比2016年年初预算±%</t>
  </si>
  <si>
    <r>
      <t xml:space="preserve"> </t>
    </r>
    <r>
      <rPr>
        <b/>
        <sz val="11"/>
        <rFont val="宋体"/>
        <family val="0"/>
      </rPr>
      <t xml:space="preserve">       小额担保贷款贴息</t>
    </r>
  </si>
  <si>
    <t>丹凤县2017年公共财政支出预算经济科目分类表</t>
  </si>
  <si>
    <t xml:space="preserve">        丹凤县2017年公共财政支出预算经济科目分类表</t>
  </si>
  <si>
    <r>
      <t xml:space="preserve">        </t>
    </r>
    <r>
      <rPr>
        <b/>
        <sz val="11"/>
        <rFont val="宋体"/>
        <family val="0"/>
      </rPr>
      <t xml:space="preserve">单位：万元 </t>
    </r>
    <r>
      <rPr>
        <b/>
        <sz val="11"/>
        <rFont val="宋体"/>
        <family val="0"/>
      </rPr>
      <t xml:space="preserve">   </t>
    </r>
  </si>
  <si>
    <t xml:space="preserve">      单位：万元</t>
  </si>
  <si>
    <t>丹凤县2017年一般公共预算收支平衡情况表</t>
  </si>
  <si>
    <r>
      <t xml:space="preserve"> </t>
    </r>
    <r>
      <rPr>
        <b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>单位:万元</t>
    </r>
  </si>
  <si>
    <t>丹凤县2016年政府性基金收入执行情况表</t>
  </si>
  <si>
    <r>
      <t xml:space="preserve"> </t>
    </r>
    <r>
      <rPr>
        <b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>单位：万元</t>
    </r>
  </si>
  <si>
    <t>备      注</t>
  </si>
  <si>
    <t>丹凤县2016年政府性基金支出执行情况表</t>
  </si>
  <si>
    <r>
      <t xml:space="preserve"> </t>
    </r>
    <r>
      <rPr>
        <b/>
        <sz val="11"/>
        <rFont val="宋体"/>
        <family val="0"/>
      </rPr>
      <t xml:space="preserve">                     </t>
    </r>
    <r>
      <rPr>
        <b/>
        <sz val="11"/>
        <rFont val="宋体"/>
        <family val="0"/>
      </rPr>
      <t>单位：万元</t>
    </r>
  </si>
  <si>
    <r>
      <t xml:space="preserve">备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>注</t>
    </r>
  </si>
  <si>
    <t>丹凤县2017年政府性基金收入预算表</t>
  </si>
  <si>
    <r>
      <t xml:space="preserve"> </t>
    </r>
    <r>
      <rPr>
        <b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>单位：万元</t>
    </r>
  </si>
  <si>
    <t xml:space="preserve">           单位：万元</t>
  </si>
  <si>
    <t>丹凤县2017年政府性基金支出预算表</t>
  </si>
  <si>
    <t>丹凤县2017年政府性基金预算收支平衡情况表</t>
  </si>
  <si>
    <t xml:space="preserve">                   单位:万元</t>
  </si>
  <si>
    <t xml:space="preserve">        民贸企业补贴</t>
  </si>
  <si>
    <t xml:space="preserve">        其他资源勘探信息等支出</t>
  </si>
  <si>
    <t xml:space="preserve">    其他资源勘探信息等支出</t>
  </si>
  <si>
    <t xml:space="preserve">        行业监管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</si>
  <si>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</si>
  <si>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</si>
  <si>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</si>
  <si>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目标价格补贴</t>
  </si>
  <si>
    <t xml:space="preserve">        农业资源保护修复与利用</t>
  </si>
  <si>
    <t xml:space="preserve">        防灾救灾</t>
  </si>
  <si>
    <t xml:space="preserve">        科技转化与推广服务</t>
  </si>
  <si>
    <t xml:space="preserve">    江河湖库流域治理与保护</t>
  </si>
  <si>
    <t xml:space="preserve">        水源地建设与保护</t>
  </si>
  <si>
    <t xml:space="preserve">        河流治理与保护</t>
  </si>
  <si>
    <t xml:space="preserve">        湖库生态环境保护</t>
  </si>
  <si>
    <t xml:space="preserve">        地下水修复与保护</t>
  </si>
  <si>
    <t xml:space="preserve">        其他江河湖库流域治理与保护</t>
  </si>
  <si>
    <t xml:space="preserve">        农村电网建设</t>
  </si>
  <si>
    <t xml:space="preserve">        三峡库区移民专项支出</t>
  </si>
  <si>
    <t xml:space="preserve">    循环经济</t>
  </si>
  <si>
    <t xml:space="preserve">    其他医疗卫生与计划生育支出</t>
  </si>
  <si>
    <t xml:space="preserve">        其他计划生育事务支出</t>
  </si>
  <si>
    <t xml:space="preserve">        计划生育服务</t>
  </si>
  <si>
    <t xml:space="preserve">        计划生育机构</t>
  </si>
  <si>
    <t xml:space="preserve">    计划生育事务</t>
  </si>
  <si>
    <t xml:space="preserve">        采供血机构</t>
  </si>
  <si>
    <t xml:space="preserve">        应急救治机构</t>
  </si>
  <si>
    <t xml:space="preserve">        精神卫生机构</t>
  </si>
  <si>
    <t xml:space="preserve">        妇幼保健机构</t>
  </si>
  <si>
    <t xml:space="preserve">        卫生监督机构</t>
  </si>
  <si>
    <t xml:space="preserve">        疾病预防控制机构</t>
  </si>
  <si>
    <t xml:space="preserve">        其他基层医疗卫生机构支出</t>
  </si>
  <si>
    <t xml:space="preserve">        乡镇卫生院</t>
  </si>
  <si>
    <t xml:space="preserve">        城市社区卫生机构</t>
  </si>
  <si>
    <t xml:space="preserve">    基层医疗卫生机构</t>
  </si>
  <si>
    <t xml:space="preserve">        处理医疗欠费</t>
  </si>
  <si>
    <t xml:space="preserve">        行业医院</t>
  </si>
  <si>
    <t xml:space="preserve">        其他专科医院</t>
  </si>
  <si>
    <t xml:space="preserve">        儿童医院</t>
  </si>
  <si>
    <t xml:space="preserve">        妇产医院</t>
  </si>
  <si>
    <t xml:space="preserve">        职业病防治医院</t>
  </si>
  <si>
    <t xml:space="preserve">        传染病医院</t>
  </si>
  <si>
    <t xml:space="preserve">        中医（民族）医院</t>
  </si>
  <si>
    <t xml:space="preserve">        综合医院</t>
  </si>
  <si>
    <t xml:space="preserve">        其他医疗卫生与计划生育管理事务支出</t>
  </si>
  <si>
    <t xml:space="preserve">    医疗卫生与计划生育管理事务</t>
  </si>
  <si>
    <t xml:space="preserve">        其他农村生活救助</t>
  </si>
  <si>
    <t xml:space="preserve">        其他城市生活救助</t>
  </si>
  <si>
    <t xml:space="preserve">    其他生活救助</t>
  </si>
  <si>
    <t xml:space="preserve">        农村五保供养支出</t>
  </si>
  <si>
    <t xml:space="preserve">        城市特困人员供养支出</t>
  </si>
  <si>
    <t xml:space="preserve">    特困人员供养</t>
  </si>
  <si>
    <t xml:space="preserve">        流浪乞讨人员救助支出</t>
  </si>
  <si>
    <t xml:space="preserve">        临时救助支出</t>
  </si>
  <si>
    <t xml:space="preserve">    临时救助</t>
  </si>
  <si>
    <t xml:space="preserve">        农村最低生活保障金支出</t>
  </si>
  <si>
    <t xml:space="preserve">        城市最低生活保障金支出</t>
  </si>
  <si>
    <t xml:space="preserve">    最低生活保障</t>
  </si>
  <si>
    <t xml:space="preserve">        科技成果转化与扩散</t>
  </si>
  <si>
    <t xml:space="preserve">        其他强制隔离戒毒支出</t>
  </si>
  <si>
    <t xml:space="preserve">        所政设施建设</t>
  </si>
  <si>
    <t xml:space="preserve">        强制隔离戒毒人员教育</t>
  </si>
  <si>
    <t xml:space="preserve">        强制隔离戒毒人员生活</t>
  </si>
  <si>
    <t xml:space="preserve">    强制隔离戒毒</t>
  </si>
  <si>
    <t xml:space="preserve">        海警</t>
  </si>
  <si>
    <t xml:space="preserve">        质量技术监督行政执法及业务管理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</si>
  <si>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</si>
  <si>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</si>
  <si>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</si>
  <si>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</si>
  <si>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</si>
  <si>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</si>
  <si>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</si>
  <si>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</si>
  <si>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</si>
  <si>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</si>
  <si>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</si>
  <si>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</si>
  <si>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</si>
  <si>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</si>
  <si>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</si>
  <si>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</si>
  <si>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</si>
  <si>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</si>
  <si>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</si>
  <si>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</si>
  <si>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</si>
  <si>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</si>
  <si>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</si>
  <si>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 xml:space="preserve">    年初预留</t>
  </si>
  <si>
    <t xml:space="preserve">    支  出  合  计</t>
  </si>
  <si>
    <t>合计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</si>
  <si>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</si>
  <si>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</si>
  <si>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</si>
  <si>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</si>
  <si>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</si>
  <si>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</si>
  <si>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</si>
  <si>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</si>
  <si>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</si>
  <si>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社会保障缴费</t>
  </si>
  <si>
    <t>伙食费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</si>
  <si>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</si>
  <si>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</si>
  <si>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</si>
  <si>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</si>
  <si>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</si>
  <si>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</si>
  <si>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</si>
  <si>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</si>
  <si>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</si>
  <si>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</si>
  <si>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</si>
  <si>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</si>
  <si>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</si>
  <si>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</si>
  <si>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</si>
  <si>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</si>
  <si>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</si>
  <si>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</si>
  <si>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</si>
  <si>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</si>
  <si>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</si>
  <si>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</si>
  <si>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</si>
  <si>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</si>
  <si>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</si>
  <si>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</si>
  <si>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</si>
  <si>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</si>
  <si>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</si>
  <si>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</si>
  <si>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</si>
  <si>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</si>
  <si>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</si>
  <si>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</si>
  <si>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</si>
  <si>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</si>
  <si>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</si>
  <si>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</si>
  <si>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</si>
  <si>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</si>
  <si>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</si>
  <si>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</si>
  <si>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</si>
  <si>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</si>
  <si>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</si>
  <si>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</si>
  <si>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</si>
  <si>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十四、资源勘探信息等支出</t>
  </si>
  <si>
    <t>项    目</t>
  </si>
  <si>
    <t>一、税收收入</t>
  </si>
  <si>
    <t xml:space="preserve">    其中：增值税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</si>
  <si>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</si>
  <si>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</si>
  <si>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</si>
  <si>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</si>
  <si>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房产税</t>
  </si>
  <si>
    <t xml:space="preserve">          城镇土地使用税</t>
  </si>
  <si>
    <t xml:space="preserve">          耕地占用税</t>
  </si>
  <si>
    <t xml:space="preserve">          契税</t>
  </si>
  <si>
    <t>二、非税收入</t>
  </si>
  <si>
    <t xml:space="preserve">    其中：专项收入</t>
  </si>
  <si>
    <t xml:space="preserve">          行政事业性收费收入</t>
  </si>
  <si>
    <t xml:space="preserve">          罚没收入</t>
  </si>
  <si>
    <t xml:space="preserve">          国有资源(资产)有偿使用收入</t>
  </si>
  <si>
    <t>十七、住房保障支出</t>
  </si>
  <si>
    <t>项    目</t>
  </si>
  <si>
    <t>支出合计</t>
  </si>
  <si>
    <t>单位：万元</t>
  </si>
  <si>
    <t>项        目</t>
  </si>
  <si>
    <t>预算数</t>
  </si>
  <si>
    <t>一、税收收入</t>
  </si>
  <si>
    <t>二、非税收入</t>
  </si>
  <si>
    <t xml:space="preserve">   专项收入</t>
  </si>
  <si>
    <t xml:space="preserve">   行政事业性收费收入</t>
  </si>
  <si>
    <t xml:space="preserve">   罚没收入</t>
  </si>
  <si>
    <t xml:space="preserve">   国有资源（资产）有偿使用收入</t>
  </si>
  <si>
    <t/>
  </si>
  <si>
    <t>收        入</t>
  </si>
  <si>
    <t>支        出</t>
  </si>
  <si>
    <t>项            目</t>
  </si>
  <si>
    <t xml:space="preserve">  上级补助收入</t>
  </si>
  <si>
    <t xml:space="preserve">  上解上级支出</t>
  </si>
  <si>
    <t xml:space="preserve">    返还性收入</t>
  </si>
  <si>
    <t xml:space="preserve">    专项上解支出</t>
  </si>
  <si>
    <t xml:space="preserve">    一般性转移支付收入</t>
  </si>
  <si>
    <t xml:space="preserve">    专项转移支付收入</t>
  </si>
  <si>
    <t>收   入   总   计</t>
  </si>
  <si>
    <t>支   出   总   计</t>
  </si>
  <si>
    <t>一、一般公共服务支出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</si>
  <si>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</si>
  <si>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</si>
  <si>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</si>
  <si>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机关服务</t>
  </si>
  <si>
    <t xml:space="preserve">        人大会议</t>
  </si>
  <si>
    <t xml:space="preserve">        人大立法</t>
  </si>
  <si>
    <t xml:space="preserve">        人大监督</t>
  </si>
  <si>
    <t xml:space="preserve">        人大代表履职能力提升</t>
  </si>
  <si>
    <t xml:space="preserve">        代表工作</t>
  </si>
  <si>
    <t xml:space="preserve">        人大信访工作</t>
  </si>
  <si>
    <t xml:space="preserve">        事业运行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</si>
  <si>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</si>
  <si>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</si>
  <si>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</si>
  <si>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</si>
  <si>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</si>
  <si>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政府办公厅（室）及相关机构事务</t>
  </si>
  <si>
    <t xml:space="preserve">        专项服务</t>
  </si>
  <si>
    <t xml:space="preserve">        专项业务活动</t>
  </si>
  <si>
    <t xml:space="preserve">        政务公开审批</t>
  </si>
  <si>
    <t xml:space="preserve">        法制建设</t>
  </si>
  <si>
    <t xml:space="preserve">        信访事务</t>
  </si>
  <si>
    <t xml:space="preserve">        参事事务</t>
  </si>
  <si>
    <t xml:space="preserve">        其他政府办公厅（室）及相关机构事务支出</t>
  </si>
  <si>
    <t xml:space="preserve">    发展与改革事务</t>
  </si>
  <si>
    <t xml:space="preserve">        战略规划与实施</t>
  </si>
  <si>
    <t xml:space="preserve">                                </t>
  </si>
  <si>
    <t xml:space="preserve">        日常经济运行调节</t>
  </si>
  <si>
    <t xml:space="preserve">        社会事业发展规划</t>
  </si>
  <si>
    <t xml:space="preserve">        经济体制改革研究</t>
  </si>
  <si>
    <t xml:space="preserve">        物价管理</t>
  </si>
  <si>
    <t xml:space="preserve">        其他发展与改革事务支出</t>
  </si>
  <si>
    <t xml:space="preserve">    统计信息事务</t>
  </si>
  <si>
    <t xml:space="preserve">        信息事务</t>
  </si>
  <si>
    <t xml:space="preserve">        专项统计业务</t>
  </si>
  <si>
    <t xml:space="preserve">        统计管理</t>
  </si>
  <si>
    <t xml:space="preserve">        专项普查活动</t>
  </si>
  <si>
    <t xml:space="preserve">        统计抽样调查</t>
  </si>
  <si>
    <t xml:space="preserve">        其他统计信息事务支出</t>
  </si>
  <si>
    <t xml:space="preserve">    财政事务</t>
  </si>
  <si>
    <t xml:space="preserve">        预算改革业务</t>
  </si>
  <si>
    <t xml:space="preserve">        财政国库业务</t>
  </si>
  <si>
    <t xml:space="preserve">        财政监察</t>
  </si>
  <si>
    <t xml:space="preserve">        信息化建设</t>
  </si>
  <si>
    <t xml:space="preserve">        财政委托业务支出</t>
  </si>
  <si>
    <t xml:space="preserve">        其他财政事务支出</t>
  </si>
  <si>
    <t xml:space="preserve">    税收事务</t>
  </si>
  <si>
    <t xml:space="preserve">        税务办案</t>
  </si>
  <si>
    <t xml:space="preserve">        税务登记证及发票管理</t>
  </si>
  <si>
    <t xml:space="preserve">        代扣代收代征税款手续费</t>
  </si>
  <si>
    <t xml:space="preserve">        税务宣传</t>
  </si>
  <si>
    <t xml:space="preserve">        协税护税</t>
  </si>
  <si>
    <t xml:space="preserve">        其他税收事务支出</t>
  </si>
  <si>
    <t xml:space="preserve">    审计事务</t>
  </si>
  <si>
    <t xml:space="preserve">        审计业务</t>
  </si>
  <si>
    <t xml:space="preserve">        审计管理</t>
  </si>
  <si>
    <t xml:space="preserve">        其他审计事务支出</t>
  </si>
  <si>
    <t xml:space="preserve">    海关事务</t>
  </si>
  <si>
    <t xml:space="preserve">        收费业务</t>
  </si>
  <si>
    <t xml:space="preserve">        缉私办案</t>
  </si>
  <si>
    <t xml:space="preserve">        口岸电子执法系统建设与维护</t>
  </si>
  <si>
    <t xml:space="preserve">        其他海关事务支出</t>
  </si>
  <si>
    <t xml:space="preserve">    人力资源事务</t>
  </si>
  <si>
    <t xml:space="preserve">        政府特殊津贴</t>
  </si>
  <si>
    <t xml:space="preserve">        资助留学回国人员</t>
  </si>
  <si>
    <t xml:space="preserve">        军队转业干部安置</t>
  </si>
  <si>
    <t xml:space="preserve">        博士后日常经费</t>
  </si>
  <si>
    <t xml:space="preserve">        引进人才费用</t>
  </si>
  <si>
    <t xml:space="preserve">        公务员考核</t>
  </si>
  <si>
    <t xml:space="preserve">        公务员履职能力提升</t>
  </si>
  <si>
    <t xml:space="preserve">        公务员招考</t>
  </si>
  <si>
    <t xml:space="preserve">        公务员综合管理</t>
  </si>
  <si>
    <t xml:space="preserve">        其他人事事务支出</t>
  </si>
  <si>
    <t xml:space="preserve">    纪检监察事务</t>
  </si>
  <si>
    <t xml:space="preserve">        大案要案查处</t>
  </si>
  <si>
    <t xml:space="preserve">        派驻派出机构</t>
  </si>
  <si>
    <t xml:space="preserve">        中央巡视</t>
  </si>
  <si>
    <t xml:space="preserve">        其他纪检监察事务支出</t>
  </si>
  <si>
    <t xml:space="preserve">    商贸事务</t>
  </si>
  <si>
    <t xml:space="preserve">        对外贸易管理</t>
  </si>
  <si>
    <t xml:space="preserve">        国际经济合作</t>
  </si>
  <si>
    <t xml:space="preserve">        外资管理</t>
  </si>
  <si>
    <t xml:space="preserve">        国内贸易管理</t>
  </si>
  <si>
    <t xml:space="preserve">        招商引资</t>
  </si>
  <si>
    <t xml:space="preserve">        其他商贸事务支出</t>
  </si>
  <si>
    <t xml:space="preserve">    知识产权事务</t>
  </si>
  <si>
    <t xml:space="preserve">        专利审批</t>
  </si>
  <si>
    <t xml:space="preserve">        国家知识产权战略</t>
  </si>
  <si>
    <t xml:space="preserve">        专利试点和产业化推进</t>
  </si>
  <si>
    <t xml:space="preserve">        专利执法</t>
  </si>
  <si>
    <t xml:space="preserve">        国际组织专项活动</t>
  </si>
  <si>
    <t xml:space="preserve">        知识产权宏观管理</t>
  </si>
  <si>
    <t xml:space="preserve">        其他知识产权事务支出</t>
  </si>
  <si>
    <t xml:space="preserve">    工商行政管理事务</t>
  </si>
  <si>
    <t xml:space="preserve">        工商行政管理专项</t>
  </si>
  <si>
    <t xml:space="preserve">        执法办案专项</t>
  </si>
  <si>
    <t xml:space="preserve">        消费者权益保护</t>
  </si>
  <si>
    <t xml:space="preserve">        其他工商行政管理事务支出</t>
  </si>
  <si>
    <t xml:space="preserve">    质量技术监督与检验检疫事务</t>
  </si>
  <si>
    <t xml:space="preserve">        出入境检验检疫行政执法和业务管理</t>
  </si>
  <si>
    <t xml:space="preserve">        出入境检验检疫技术支持</t>
  </si>
  <si>
    <t xml:space="preserve">        质量技术监督技术支持</t>
  </si>
  <si>
    <t xml:space="preserve">        认证认可监督管理</t>
  </si>
  <si>
    <t xml:space="preserve">        标准化管理</t>
  </si>
  <si>
    <t xml:space="preserve">        其他质量技术监督与检验检疫事务支出</t>
  </si>
  <si>
    <t xml:space="preserve">    民族事务</t>
  </si>
  <si>
    <t xml:space="preserve">        民族工作专项</t>
  </si>
  <si>
    <t xml:space="preserve">        其他民族事务支出</t>
  </si>
  <si>
    <t xml:space="preserve">    宗教事务</t>
  </si>
  <si>
    <t xml:space="preserve">        宗教工作专项</t>
  </si>
  <si>
    <t xml:space="preserve">        其他宗教事务支出</t>
  </si>
  <si>
    <t xml:space="preserve">    港澳台侨事务</t>
  </si>
  <si>
    <t xml:space="preserve">        港澳事务</t>
  </si>
  <si>
    <t xml:space="preserve">        台湾事务</t>
  </si>
  <si>
    <t xml:space="preserve">        华侨事务</t>
  </si>
  <si>
    <t xml:space="preserve">        其他港澳台侨事务支出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</si>
  <si>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</si>
  <si>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</si>
  <si>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</si>
  <si>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</si>
  <si>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    其他民主党派及工商联事务支出</t>
  </si>
  <si>
    <t xml:space="preserve">    群众团体事务</t>
  </si>
  <si>
    <t xml:space="preserve">        厂务公开</t>
  </si>
  <si>
    <t xml:space="preserve">        工会疗养休养</t>
  </si>
  <si>
    <t xml:space="preserve">        其他群众团体事务支出</t>
  </si>
  <si>
    <t xml:space="preserve">    党委办公厅（室）及相关机构事务</t>
  </si>
  <si>
    <t xml:space="preserve">        专项业务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</si>
  <si>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</si>
  <si>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</si>
  <si>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</si>
  <si>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</si>
  <si>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</si>
  <si>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</si>
  <si>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其他统战事务支出</t>
  </si>
  <si>
    <t xml:space="preserve">    对外联络事务</t>
  </si>
  <si>
    <t xml:space="preserve">        其他对外联络事务支出</t>
  </si>
  <si>
    <t>商品和服务支出</t>
  </si>
  <si>
    <t>预算数比上年±%</t>
  </si>
  <si>
    <t>执行数比上年±%</t>
  </si>
  <si>
    <t>执行数占预算%</t>
  </si>
  <si>
    <t>备               注</t>
  </si>
  <si>
    <t>支    出    合    计</t>
  </si>
  <si>
    <t xml:space="preserve">    其他共产党事务支出</t>
  </si>
  <si>
    <t xml:space="preserve">        其他共产党事务支出</t>
  </si>
  <si>
    <t xml:space="preserve">    其他一般公共服务支出</t>
  </si>
  <si>
    <t xml:space="preserve">        国家赔偿费用支出</t>
  </si>
  <si>
    <t xml:space="preserve">        其他一般公共服务支出</t>
  </si>
  <si>
    <t>四、公共安全支出</t>
  </si>
  <si>
    <t xml:space="preserve">    武装警察</t>
  </si>
  <si>
    <t xml:space="preserve">        内卫</t>
  </si>
  <si>
    <t xml:space="preserve">        边防</t>
  </si>
  <si>
    <t xml:space="preserve">        消防</t>
  </si>
  <si>
    <t xml:space="preserve">        警卫</t>
  </si>
  <si>
    <t xml:space="preserve">        黄金</t>
  </si>
  <si>
    <t xml:space="preserve">        森林</t>
  </si>
  <si>
    <t xml:space="preserve">        水电</t>
  </si>
  <si>
    <t xml:space="preserve">        交通</t>
  </si>
  <si>
    <t xml:space="preserve">        其他武装警察支出</t>
  </si>
  <si>
    <t xml:space="preserve">    公安</t>
  </si>
  <si>
    <t xml:space="preserve">        治安管理</t>
  </si>
  <si>
    <t xml:space="preserve">        国内安全保卫</t>
  </si>
  <si>
    <t xml:space="preserve">        刑事侦查</t>
  </si>
  <si>
    <t xml:space="preserve">        经济犯罪侦查</t>
  </si>
  <si>
    <t xml:space="preserve">        出入境管理</t>
  </si>
  <si>
    <t xml:space="preserve">        行动技术管理</t>
  </si>
  <si>
    <t xml:space="preserve">        防范和处理邪教犯罪</t>
  </si>
  <si>
    <t xml:space="preserve">        禁毒管理</t>
  </si>
  <si>
    <t xml:space="preserve">        道路交通管理</t>
  </si>
  <si>
    <t xml:space="preserve">        网络侦控管理</t>
  </si>
  <si>
    <t xml:space="preserve">        反恐怖</t>
  </si>
  <si>
    <t>备注</t>
  </si>
  <si>
    <t xml:space="preserve">        居民身份证管理</t>
  </si>
  <si>
    <t xml:space="preserve">        网络运行及维护</t>
  </si>
  <si>
    <t xml:space="preserve">        拘押收教场所管理</t>
  </si>
  <si>
    <t xml:space="preserve">        警犬繁育及训养</t>
  </si>
  <si>
    <t xml:space="preserve">        其他公安支出</t>
  </si>
  <si>
    <t xml:space="preserve">    国家安全</t>
  </si>
  <si>
    <t xml:space="preserve">        安全业务</t>
  </si>
  <si>
    <t xml:space="preserve">        其他国家安全支出</t>
  </si>
  <si>
    <t xml:space="preserve">    检察</t>
  </si>
  <si>
    <t xml:space="preserve">        查办和预防职务犯罪</t>
  </si>
  <si>
    <t xml:space="preserve">        公诉和审判监督</t>
  </si>
  <si>
    <t xml:space="preserve">        侦查监督</t>
  </si>
  <si>
    <t xml:space="preserve">        执行监督</t>
  </si>
  <si>
    <t xml:space="preserve">        控告申诉</t>
  </si>
  <si>
    <t xml:space="preserve">        “两房”建设</t>
  </si>
  <si>
    <t xml:space="preserve">        其他检察支出</t>
  </si>
  <si>
    <t xml:space="preserve">    法院</t>
  </si>
  <si>
    <t xml:space="preserve">        案件审判</t>
  </si>
  <si>
    <t xml:space="preserve">        案件执行</t>
  </si>
  <si>
    <t xml:space="preserve">        “两庭”建设</t>
  </si>
  <si>
    <t xml:space="preserve">        其他法院支出</t>
  </si>
  <si>
    <t xml:space="preserve">    司法</t>
  </si>
  <si>
    <t xml:space="preserve">        基层司法业务</t>
  </si>
  <si>
    <t xml:space="preserve">        普法宣传</t>
  </si>
  <si>
    <t xml:space="preserve">        律师公证管理</t>
  </si>
  <si>
    <t xml:space="preserve">        法律援助</t>
  </si>
  <si>
    <t xml:space="preserve">        司法统一考试</t>
  </si>
  <si>
    <t xml:space="preserve">        仲裁</t>
  </si>
  <si>
    <t xml:space="preserve">        其他司法支出</t>
  </si>
  <si>
    <t xml:space="preserve">    监狱</t>
  </si>
  <si>
    <t xml:space="preserve">        犯人生活</t>
  </si>
  <si>
    <t xml:space="preserve">        犯人改造</t>
  </si>
  <si>
    <t xml:space="preserve">        狱政设施建设</t>
  </si>
  <si>
    <t xml:space="preserve">        其他监狱支出</t>
  </si>
  <si>
    <t xml:space="preserve">    国家保密</t>
  </si>
  <si>
    <t xml:space="preserve">        保密技术</t>
  </si>
  <si>
    <t xml:space="preserve">        保密管理</t>
  </si>
  <si>
    <t xml:space="preserve">        其他国家保密支出</t>
  </si>
  <si>
    <t xml:space="preserve">    缉私警察</t>
  </si>
  <si>
    <t xml:space="preserve">        专项缉私活动支出</t>
  </si>
  <si>
    <t xml:space="preserve">        缉私情报</t>
  </si>
  <si>
    <t xml:space="preserve">        禁毒及缉毒</t>
  </si>
  <si>
    <t xml:space="preserve">        其他缉私警察支出</t>
  </si>
  <si>
    <t xml:space="preserve">    其他公共安全支出</t>
  </si>
  <si>
    <t>五、教育支出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</si>
  <si>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</si>
  <si>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</si>
  <si>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</si>
  <si>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</si>
  <si>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</si>
  <si>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</si>
  <si>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</si>
  <si>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高等教育</t>
  </si>
  <si>
    <t xml:space="preserve">        化解农村义务教育债务支出</t>
  </si>
  <si>
    <t xml:space="preserve">        化解普通高中债务支出</t>
  </si>
  <si>
    <t xml:space="preserve">        其他普通教育支出</t>
  </si>
  <si>
    <t xml:space="preserve">    职业教育</t>
  </si>
  <si>
    <t xml:space="preserve">        初等职业教育</t>
  </si>
  <si>
    <t xml:space="preserve">        中专教育</t>
  </si>
  <si>
    <t xml:space="preserve">        技校教育</t>
  </si>
  <si>
    <t xml:space="preserve">        职业高中教育</t>
  </si>
  <si>
    <t xml:space="preserve">        高等职业教育</t>
  </si>
  <si>
    <t xml:space="preserve">        其他职业教育支出</t>
  </si>
  <si>
    <t xml:space="preserve">    成人教育</t>
  </si>
  <si>
    <t xml:space="preserve">        成人初等教育</t>
  </si>
  <si>
    <t xml:space="preserve">        成人中等教育</t>
  </si>
  <si>
    <t xml:space="preserve">        成人高等教育</t>
  </si>
  <si>
    <t xml:space="preserve">        成人广播电视教育</t>
  </si>
  <si>
    <t xml:space="preserve">        其他成人教育支出</t>
  </si>
  <si>
    <t xml:space="preserve">    广播电视教育</t>
  </si>
  <si>
    <t xml:space="preserve">        广播电视学校</t>
  </si>
  <si>
    <t xml:space="preserve">        教育电视台</t>
  </si>
  <si>
    <t xml:space="preserve">        其他广播电视教育支出</t>
  </si>
  <si>
    <t xml:space="preserve">    留学教育</t>
  </si>
  <si>
    <t xml:space="preserve">        出国留学教育</t>
  </si>
  <si>
    <t xml:space="preserve">        来华留学教育</t>
  </si>
  <si>
    <t xml:space="preserve">        其他留学教育支出</t>
  </si>
  <si>
    <t xml:space="preserve">    特殊教育</t>
  </si>
  <si>
    <t xml:space="preserve">        特殊学校教育</t>
  </si>
  <si>
    <t xml:space="preserve">        工读学校教育</t>
  </si>
  <si>
    <t xml:space="preserve">        其他特殊教育支出</t>
  </si>
  <si>
    <t xml:space="preserve">    进修及培训</t>
  </si>
  <si>
    <t xml:space="preserve">        教师进修</t>
  </si>
  <si>
    <t xml:space="preserve">        干部教育</t>
  </si>
  <si>
    <t xml:space="preserve">        培训支出</t>
  </si>
  <si>
    <t xml:space="preserve">        退役士兵能力提升</t>
  </si>
  <si>
    <t xml:space="preserve">        其他进修及培训</t>
  </si>
  <si>
    <t xml:space="preserve">    教育费附加安排的支出</t>
  </si>
  <si>
    <t xml:space="preserve">        农村中小学校舍建设</t>
  </si>
  <si>
    <t xml:space="preserve">        农村中小学教学设施</t>
  </si>
  <si>
    <t xml:space="preserve">        城市中小学校舍建设</t>
  </si>
  <si>
    <t xml:space="preserve">        城市中小学教学设施</t>
  </si>
  <si>
    <t xml:space="preserve">        中等职业学校教学设施</t>
  </si>
  <si>
    <t xml:space="preserve">  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</si>
  <si>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</si>
  <si>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</si>
  <si>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</si>
  <si>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  其他科学技术管理事务支出</t>
  </si>
  <si>
    <t xml:space="preserve">    基础研究</t>
  </si>
  <si>
    <t xml:space="preserve">        机构运行</t>
  </si>
  <si>
    <t xml:space="preserve">        重点基础研究规划</t>
  </si>
  <si>
    <t xml:space="preserve">        自然科学基金</t>
  </si>
  <si>
    <t xml:space="preserve">        重点实验室及相关设施</t>
  </si>
  <si>
    <t xml:space="preserve">        重大科学工程</t>
  </si>
  <si>
    <t xml:space="preserve">        专项基础科研</t>
  </si>
  <si>
    <t xml:space="preserve">        专项技术基础</t>
  </si>
  <si>
    <t xml:space="preserve">        其他基础研究支出</t>
  </si>
  <si>
    <t xml:space="preserve">    应用研究</t>
  </si>
  <si>
    <t xml:space="preserve">        社会公益研究</t>
  </si>
  <si>
    <t xml:space="preserve">        高技术研究</t>
  </si>
  <si>
    <t xml:space="preserve">        专项科研试制</t>
  </si>
  <si>
    <t xml:space="preserve">        其他应用研究支出</t>
  </si>
  <si>
    <t xml:space="preserve">    技术研究与开发</t>
  </si>
  <si>
    <t xml:space="preserve">        应用技术研究与开发</t>
  </si>
  <si>
    <t xml:space="preserve">        产业技术研究与开发</t>
  </si>
  <si>
    <t xml:space="preserve">        其他技术研究与开发支出</t>
  </si>
  <si>
    <t xml:space="preserve">    科技条件与服务</t>
  </si>
  <si>
    <t xml:space="preserve">        技术创新服务体系</t>
  </si>
  <si>
    <t xml:space="preserve">        科技条件专项</t>
  </si>
  <si>
    <t xml:space="preserve">        其他科技条件与服务支出</t>
  </si>
  <si>
    <t xml:space="preserve">    社会科学</t>
  </si>
  <si>
    <t xml:space="preserve">        社会科学研究机构</t>
  </si>
  <si>
    <t xml:space="preserve">        社会科学研究</t>
  </si>
  <si>
    <t xml:space="preserve">        社科基金支出</t>
  </si>
  <si>
    <t xml:space="preserve">        其他社会科学支出</t>
  </si>
  <si>
    <t xml:space="preserve">    科学技术普及</t>
  </si>
  <si>
    <t xml:space="preserve">        科普活动</t>
  </si>
  <si>
    <t xml:space="preserve">        青少年科技活动</t>
  </si>
  <si>
    <t xml:space="preserve">        学术交流活动</t>
  </si>
  <si>
    <t xml:space="preserve">        科技馆站</t>
  </si>
  <si>
    <t xml:space="preserve">        其他科学技术普及支出</t>
  </si>
  <si>
    <t xml:space="preserve">    科技交流与合作</t>
  </si>
  <si>
    <t xml:space="preserve">        国际交流与合作</t>
  </si>
  <si>
    <t xml:space="preserve">        重大科技合作项目</t>
  </si>
  <si>
    <t xml:space="preserve">        其他科技交流与合作支出</t>
  </si>
  <si>
    <t xml:space="preserve">    科技重大专项</t>
  </si>
  <si>
    <t xml:space="preserve">    其他科学技术支出</t>
  </si>
  <si>
    <t xml:space="preserve">        科技奖励</t>
  </si>
  <si>
    <t xml:space="preserve">        核应急</t>
  </si>
  <si>
    <t xml:space="preserve">        转制科研机构</t>
  </si>
  <si>
    <t xml:space="preserve">        其他科学技术支出</t>
  </si>
  <si>
    <t>七、文化体育与传媒支出</t>
  </si>
  <si>
    <t xml:space="preserve">    文化</t>
  </si>
  <si>
    <t xml:space="preserve">        图书馆</t>
  </si>
  <si>
    <t xml:space="preserve">        文化展示及纪念机构</t>
  </si>
  <si>
    <t xml:space="preserve">        艺术表演场所</t>
  </si>
  <si>
    <t xml:space="preserve">        艺术表演团体</t>
  </si>
  <si>
    <t xml:space="preserve">        文化活动</t>
  </si>
  <si>
    <t xml:space="preserve">        群众文化</t>
  </si>
  <si>
    <t xml:space="preserve">        文化交流与合作</t>
  </si>
  <si>
    <t xml:space="preserve">        文化创作与保护</t>
  </si>
  <si>
    <t xml:space="preserve">        文化市场管理</t>
  </si>
  <si>
    <t xml:space="preserve">        其他文化支出</t>
  </si>
  <si>
    <t xml:space="preserve">    文物</t>
  </si>
  <si>
    <t xml:space="preserve">        文物保护</t>
  </si>
  <si>
    <t xml:space="preserve">        博物馆</t>
  </si>
  <si>
    <t xml:space="preserve">        历史名城与古迹</t>
  </si>
  <si>
    <t xml:space="preserve">        其他文物支出</t>
  </si>
  <si>
    <t xml:space="preserve">    体育</t>
  </si>
  <si>
    <t xml:space="preserve">        运动项目管理</t>
  </si>
  <si>
    <t xml:space="preserve">        体育竞赛</t>
  </si>
  <si>
    <t xml:space="preserve">        体育训练</t>
  </si>
  <si>
    <t xml:space="preserve">        体育场馆</t>
  </si>
  <si>
    <t xml:space="preserve">        群众体育</t>
  </si>
  <si>
    <t xml:space="preserve">        体育交流与合作</t>
  </si>
  <si>
    <t xml:space="preserve">        其他体育支出</t>
  </si>
  <si>
    <t xml:space="preserve">    广播影视</t>
  </si>
  <si>
    <t xml:space="preserve">        广播</t>
  </si>
  <si>
    <t xml:space="preserve">        电视</t>
  </si>
  <si>
    <t xml:space="preserve">        电影</t>
  </si>
  <si>
    <t xml:space="preserve">        广播电视监控</t>
  </si>
  <si>
    <t xml:space="preserve">        其他广播影视支出</t>
  </si>
  <si>
    <t xml:space="preserve">    新闻出版</t>
  </si>
  <si>
    <t xml:space="preserve">        新闻通讯</t>
  </si>
  <si>
    <t xml:space="preserve">        出版发行</t>
  </si>
  <si>
    <t xml:space="preserve">        版权管理</t>
  </si>
  <si>
    <t xml:space="preserve">        出版市场管理</t>
  </si>
  <si>
    <t xml:space="preserve">        其他新闻出版支出</t>
  </si>
  <si>
    <t xml:space="preserve">    其他文化体育与传媒支出</t>
  </si>
  <si>
    <t xml:space="preserve">        宣传文化发展专项支出</t>
  </si>
  <si>
    <t xml:space="preserve">        文化产业发展专项支出</t>
  </si>
  <si>
    <t xml:space="preserve">        其他文化体育与传媒支出</t>
  </si>
  <si>
    <t>八、社会保障和就业支出</t>
  </si>
  <si>
    <t xml:space="preserve">    人力资源和社会保障管理事务</t>
  </si>
  <si>
    <t xml:space="preserve">        综合业务管理</t>
  </si>
  <si>
    <t xml:space="preserve">        劳动保障监察</t>
  </si>
  <si>
    <t xml:space="preserve">        就业管理事务</t>
  </si>
  <si>
    <t xml:space="preserve">        社会保险业务管理事务</t>
  </si>
  <si>
    <t xml:space="preserve">        社会保险经办机构</t>
  </si>
  <si>
    <t xml:space="preserve">        劳动关系和维权</t>
  </si>
  <si>
    <t xml:space="preserve">        公共就业服务和职业技能鉴定机构</t>
  </si>
  <si>
    <t xml:space="preserve">        劳动人事争议调节仲裁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</si>
  <si>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</si>
  <si>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</si>
  <si>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</si>
  <si>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老龄事务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</si>
  <si>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</si>
  <si>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</si>
  <si>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</si>
  <si>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部队供应</t>
  </si>
  <si>
    <t xml:space="preserve">        其他民政管理事务支出</t>
  </si>
  <si>
    <t xml:space="preserve">    财政对社会保险基金的补助</t>
  </si>
  <si>
    <t xml:space="preserve">        财政对基本养老保险基金的补助</t>
  </si>
  <si>
    <t xml:space="preserve">        财政对失业保险基金的补助</t>
  </si>
  <si>
    <t xml:space="preserve">        财政对基本医疗保险基金的补助</t>
  </si>
  <si>
    <t xml:space="preserve">        财政对工伤保险基金的补助</t>
  </si>
  <si>
    <t xml:space="preserve">        财政对生育保险基金的补助</t>
  </si>
  <si>
    <t xml:space="preserve">        财政对城乡居民社会养老保险基金的补助</t>
  </si>
  <si>
    <t xml:space="preserve">        财政对其他社会保险基金的补助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</si>
  <si>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</si>
  <si>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</si>
  <si>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</si>
  <si>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    离退休人员管理机构</t>
  </si>
  <si>
    <t xml:space="preserve">        未归口管理的行政单位离退休</t>
  </si>
  <si>
    <t xml:space="preserve">        其他行政事业单位离退休支出</t>
  </si>
  <si>
    <t xml:space="preserve">    企业改革补助</t>
  </si>
  <si>
    <t xml:space="preserve">        企业关闭破产补助</t>
  </si>
  <si>
    <t xml:space="preserve">        厂办大集体改革补助</t>
  </si>
  <si>
    <t xml:space="preserve">        其他企业改革发展补助</t>
  </si>
  <si>
    <t xml:space="preserve">    就业补助</t>
  </si>
  <si>
    <t xml:space="preserve">        扶持公共就业服务</t>
  </si>
  <si>
    <t xml:space="preserve">        职业培训补贴</t>
  </si>
  <si>
    <t xml:space="preserve">        职业介绍补贴</t>
  </si>
  <si>
    <t xml:space="preserve">        社会保险补贴</t>
  </si>
  <si>
    <t xml:space="preserve">        公益性岗位补贴</t>
  </si>
  <si>
    <t xml:space="preserve">        小额担保贷款贴息</t>
  </si>
  <si>
    <t xml:space="preserve">        补充小额贷款担保基金</t>
  </si>
  <si>
    <t xml:space="preserve">        职业技能鉴定补贴</t>
  </si>
  <si>
    <t xml:space="preserve">        特定就业政策支出</t>
  </si>
  <si>
    <t xml:space="preserve">        就业见习补贴</t>
  </si>
  <si>
    <t xml:space="preserve">        高技能人才培养补助</t>
  </si>
  <si>
    <t xml:space="preserve">        求职补贴</t>
  </si>
  <si>
    <t xml:space="preserve">        其他就业补助支出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</si>
  <si>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</si>
  <si>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</si>
  <si>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</si>
  <si>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</si>
  <si>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优抚事业单位支出</t>
  </si>
  <si>
    <t xml:space="preserve">        义务兵优待</t>
  </si>
  <si>
    <t xml:space="preserve">        农村籍退役士兵老年生活补助</t>
  </si>
  <si>
    <t xml:space="preserve">        其他优抚支出</t>
  </si>
  <si>
    <t xml:space="preserve">    退役安置</t>
  </si>
  <si>
    <t xml:space="preserve">        退役士兵安置</t>
  </si>
  <si>
    <t>执行数
占预算%</t>
  </si>
  <si>
    <t>执行数
比上年
±%</t>
  </si>
  <si>
    <t>地方财政收入合计</t>
  </si>
  <si>
    <t xml:space="preserve">        应对气候变化管理事务★</t>
  </si>
  <si>
    <t>二、国防支出</t>
  </si>
  <si>
    <t xml:space="preserve">    补充全国社会保障基金</t>
  </si>
  <si>
    <t>执行数比上年
±%</t>
  </si>
  <si>
    <t>工资福利支出</t>
  </si>
  <si>
    <t xml:space="preserve">        军队移交政府的离退休人员安置</t>
  </si>
  <si>
    <t xml:space="preserve">        军队移交政府离退休干部管理机构</t>
  </si>
  <si>
    <t xml:space="preserve">        退役士兵管理教育</t>
  </si>
  <si>
    <t xml:space="preserve">        其他退役安置支出</t>
  </si>
  <si>
    <t xml:space="preserve">    社会福利</t>
  </si>
  <si>
    <t xml:space="preserve">        儿童福利</t>
  </si>
  <si>
    <t xml:space="preserve">        老年福利</t>
  </si>
  <si>
    <t xml:space="preserve">        假肢矫形</t>
  </si>
  <si>
    <t xml:space="preserve">        殡葬</t>
  </si>
  <si>
    <t xml:space="preserve">        社会福利事业单位</t>
  </si>
  <si>
    <t xml:space="preserve">        其他社会福利支出</t>
  </si>
  <si>
    <t xml:space="preserve">    残疾人事业</t>
  </si>
  <si>
    <t xml:space="preserve">        残疾人康复</t>
  </si>
  <si>
    <t xml:space="preserve">        残疾人就业和扶贫</t>
  </si>
  <si>
    <t xml:space="preserve">        残疾人体育</t>
  </si>
  <si>
    <t xml:space="preserve">        其他残疾人事业支出</t>
  </si>
  <si>
    <t xml:space="preserve">    自然灾害生活救助</t>
  </si>
  <si>
    <t xml:space="preserve">        中央自然灾害生活补助</t>
  </si>
  <si>
    <t xml:space="preserve">        地方自然灾害生活补助</t>
  </si>
  <si>
    <t xml:space="preserve">        自然灾害灾后重建补助</t>
  </si>
  <si>
    <t xml:space="preserve">        其他自然灾害生活救助支出</t>
  </si>
  <si>
    <t xml:space="preserve">    红十字事业</t>
  </si>
  <si>
    <t xml:space="preserve">        其他红十字事业支出</t>
  </si>
  <si>
    <t xml:space="preserve">    补充道路交通事故社会救助基金</t>
  </si>
  <si>
    <t xml:space="preserve">        交强险营业税补助基金支出</t>
  </si>
  <si>
    <t xml:space="preserve">        交强险罚款收入补助基金支出</t>
  </si>
  <si>
    <t>九、医疗卫生与计划生育支出</t>
  </si>
  <si>
    <t xml:space="preserve">    公立医院</t>
  </si>
  <si>
    <t xml:space="preserve">        精神病医院</t>
  </si>
  <si>
    <t xml:space="preserve">        福利医院</t>
  </si>
  <si>
    <t xml:space="preserve">        其他公立医院支出</t>
  </si>
  <si>
    <t xml:space="preserve">    公共卫生</t>
  </si>
  <si>
    <t xml:space="preserve">        其他专业公共卫生机构</t>
  </si>
  <si>
    <t xml:space="preserve">        基本公共卫生服务</t>
  </si>
  <si>
    <t xml:space="preserve">        重大公共卫生专项</t>
  </si>
  <si>
    <t xml:space="preserve">        突发公共卫生事件应急处理</t>
  </si>
  <si>
    <t xml:space="preserve">        其他公共卫生支出</t>
  </si>
  <si>
    <t xml:space="preserve">    医疗保障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</si>
  <si>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</si>
  <si>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</si>
  <si>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</si>
  <si>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优抚对象医疗补助</t>
  </si>
  <si>
    <t xml:space="preserve">        新型农村合作医疗</t>
  </si>
  <si>
    <t xml:space="preserve">        城镇居民基本医疗保险</t>
  </si>
  <si>
    <t xml:space="preserve">        城乡医疗救助</t>
  </si>
  <si>
    <t xml:space="preserve">        疾病应急救助</t>
  </si>
  <si>
    <t xml:space="preserve">        其他医疗保障支出</t>
  </si>
  <si>
    <t xml:space="preserve">    中医药</t>
  </si>
  <si>
    <t xml:space="preserve">        中医（民族医）药专项</t>
  </si>
  <si>
    <t xml:space="preserve">        其他中医药支出</t>
  </si>
  <si>
    <t xml:space="preserve">    食品和药品监督管理事务</t>
  </si>
  <si>
    <t xml:space="preserve">        药品事务</t>
  </si>
  <si>
    <t xml:space="preserve">        化妆品事务</t>
  </si>
  <si>
    <t xml:space="preserve">        医疗器械事务</t>
  </si>
  <si>
    <t xml:space="preserve">        食品安全事务</t>
  </si>
  <si>
    <t xml:space="preserve">        其他食品和药品监督管理事务支出</t>
  </si>
  <si>
    <t>十、节能环保支出</t>
  </si>
  <si>
    <t xml:space="preserve">    环境保护管理事务</t>
  </si>
  <si>
    <t xml:space="preserve">        环境保护宣传</t>
  </si>
  <si>
    <t xml:space="preserve">        环境保护法规、规划及标准</t>
  </si>
  <si>
    <t xml:space="preserve">        环境国际合作及履约</t>
  </si>
  <si>
    <t xml:space="preserve">        环境保护行政许可</t>
  </si>
  <si>
    <t xml:space="preserve">        其他环境保护管理事务支出</t>
  </si>
  <si>
    <t xml:space="preserve">    环境监测与监察</t>
  </si>
  <si>
    <t xml:space="preserve">        建设项目环评审查与监督</t>
  </si>
  <si>
    <t xml:space="preserve">        核与辐射安全监督</t>
  </si>
  <si>
    <t xml:space="preserve">        其他环境监测与监察支出</t>
  </si>
  <si>
    <t xml:space="preserve">    污染防治</t>
  </si>
  <si>
    <t xml:space="preserve">        大气</t>
  </si>
  <si>
    <t xml:space="preserve">        水体</t>
  </si>
  <si>
    <t xml:space="preserve">        噪声</t>
  </si>
  <si>
    <t xml:space="preserve">        固体废弃物与化学品</t>
  </si>
  <si>
    <t xml:space="preserve">        放射源和放射性废物监管</t>
  </si>
  <si>
    <t xml:space="preserve">        辐射</t>
  </si>
  <si>
    <t xml:space="preserve">        排污费安排的支出</t>
  </si>
  <si>
    <t xml:space="preserve">        其他污染防治支出</t>
  </si>
  <si>
    <t xml:space="preserve">    自然生态保护</t>
  </si>
  <si>
    <t xml:space="preserve">        生态保护</t>
  </si>
  <si>
    <t xml:space="preserve">        农村环境保护</t>
  </si>
  <si>
    <t xml:space="preserve">        自然保护区</t>
  </si>
  <si>
    <t xml:space="preserve">        生物及物种资源保护</t>
  </si>
  <si>
    <t xml:space="preserve">        湖泊生态环境保护</t>
  </si>
  <si>
    <t xml:space="preserve">        其他自然生态保护支出</t>
  </si>
  <si>
    <t xml:space="preserve">    天然林保护</t>
  </si>
  <si>
    <t xml:space="preserve">        森林管护</t>
  </si>
  <si>
    <t xml:space="preserve">        社会保险补助</t>
  </si>
  <si>
    <t xml:space="preserve">        政策性社会性支出补助</t>
  </si>
  <si>
    <t xml:space="preserve">        天然林保护工程建设</t>
  </si>
  <si>
    <t xml:space="preserve">        其他天然林保护支出</t>
  </si>
  <si>
    <t xml:space="preserve">    退耕还林</t>
  </si>
  <si>
    <t xml:space="preserve">        退耕现金</t>
  </si>
  <si>
    <t xml:space="preserve">        退耕还林粮食折现补贴</t>
  </si>
  <si>
    <t xml:space="preserve">        退耕还林粮食费用补贴</t>
  </si>
  <si>
    <t xml:space="preserve">        退耕还林工程建设</t>
  </si>
  <si>
    <t xml:space="preserve">        其他退耕还林支出</t>
  </si>
  <si>
    <t xml:space="preserve">    风沙荒漠治理</t>
  </si>
  <si>
    <t xml:space="preserve">        京津风沙源治理工程建设</t>
  </si>
  <si>
    <t xml:space="preserve">        其他风沙荒漠治理支出</t>
  </si>
  <si>
    <t xml:space="preserve">    退牧还草</t>
  </si>
  <si>
    <t xml:space="preserve">        退牧还草工程建设</t>
  </si>
  <si>
    <t xml:space="preserve">  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</si>
  <si>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</si>
  <si>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</si>
  <si>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</si>
  <si>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  环境监测与信息</t>
  </si>
  <si>
    <t xml:space="preserve">        环境执法监察</t>
  </si>
  <si>
    <t xml:space="preserve">        减排专项支出</t>
  </si>
  <si>
    <t xml:space="preserve">        清洁生产专项支出</t>
  </si>
  <si>
    <t xml:space="preserve">        其他污染减排支出</t>
  </si>
  <si>
    <t xml:space="preserve">    可再生能源</t>
  </si>
  <si>
    <t xml:space="preserve">    能源管理事务</t>
  </si>
  <si>
    <t xml:space="preserve">        能源预测预警</t>
  </si>
  <si>
    <t xml:space="preserve">        能源战略规划与实施</t>
  </si>
  <si>
    <t xml:space="preserve">        能源科技装备</t>
  </si>
  <si>
    <t xml:space="preserve">        能源行业管理</t>
  </si>
  <si>
    <t xml:space="preserve">        能源管理</t>
  </si>
  <si>
    <t xml:space="preserve">        石油储备发展管理</t>
  </si>
  <si>
    <t xml:space="preserve">        能源调查</t>
  </si>
  <si>
    <t xml:space="preserve">  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</si>
  <si>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</si>
  <si>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</si>
  <si>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</si>
  <si>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</si>
  <si>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</si>
  <si>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</si>
  <si>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</si>
  <si>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</si>
  <si>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</si>
  <si>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</si>
  <si>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</si>
  <si>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</si>
  <si>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</si>
  <si>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</si>
  <si>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</si>
  <si>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</si>
  <si>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</si>
  <si>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</si>
  <si>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</si>
  <si>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</si>
  <si>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</si>
  <si>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</si>
  <si>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</si>
  <si>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</si>
  <si>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</si>
  <si>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</si>
  <si>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</si>
  <si>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</si>
  <si>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</si>
  <si>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农业生产资料与技术补贴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</si>
  <si>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</si>
  <si>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地方政府性基金收入合计</t>
  </si>
  <si>
    <t xml:space="preserve">    地方教育附加安排的支出</t>
  </si>
  <si>
    <t xml:space="preserve">        其他地方教育附加安排的支出</t>
  </si>
  <si>
    <t>二、文化体育与传媒支出</t>
  </si>
  <si>
    <t xml:space="preserve">    文化事业建设费安排的支出</t>
  </si>
  <si>
    <t xml:space="preserve">        精神文明建设</t>
  </si>
  <si>
    <t xml:space="preserve">        人才培训教学</t>
  </si>
  <si>
    <t xml:space="preserve">        文化创作</t>
  </si>
  <si>
    <t xml:space="preserve">        文化事业单位补助</t>
  </si>
  <si>
    <t xml:space="preserve">        爱国主义教育基地</t>
  </si>
  <si>
    <t xml:space="preserve">        其他文化事业建设费安排的支出</t>
  </si>
  <si>
    <t xml:space="preserve">        资助国产影片放映</t>
  </si>
  <si>
    <t xml:space="preserve">        资助城市影院</t>
  </si>
  <si>
    <t xml:space="preserve">        资助少数民族电影译制</t>
  </si>
  <si>
    <t xml:space="preserve">        其他国家电影事业发展专项资金支出</t>
  </si>
  <si>
    <t>三、社会保障和就业支出</t>
  </si>
  <si>
    <t xml:space="preserve">    大中型水库移民后期扶持基金支出</t>
  </si>
  <si>
    <t xml:space="preserve">        移民补助</t>
  </si>
  <si>
    <t xml:space="preserve">        基础设施建设和经济发展</t>
  </si>
  <si>
    <t xml:space="preserve">        其他大中型水库移民后期扶持基金支出</t>
  </si>
  <si>
    <t xml:space="preserve">        其他小型水库移民扶助基金支出</t>
  </si>
  <si>
    <t xml:space="preserve">    残疾人就业保障金支出</t>
  </si>
  <si>
    <t xml:space="preserve">        就业和培训</t>
  </si>
  <si>
    <t xml:space="preserve">        职业康复</t>
  </si>
  <si>
    <t xml:space="preserve">        扶持农村残疾人生产</t>
  </si>
  <si>
    <t xml:space="preserve">        奖励残疾人就业单位</t>
  </si>
  <si>
    <t xml:space="preserve">        其他残疾人就业保障金支出</t>
  </si>
  <si>
    <t>四、节能环保支出</t>
  </si>
  <si>
    <t xml:space="preserve">    可再生能源电价附加收入安排的支出</t>
  </si>
  <si>
    <t xml:space="preserve">        其他可再生能源电价附加收入安排的支出</t>
  </si>
  <si>
    <t xml:space="preserve">    废弃电器电子产品处理基金支出</t>
  </si>
  <si>
    <t xml:space="preserve">        信息系统建设</t>
  </si>
  <si>
    <t xml:space="preserve">        基金征管经费</t>
  </si>
  <si>
    <t xml:space="preserve">        其他废弃电器电子产品处理基金支出</t>
  </si>
  <si>
    <t xml:space="preserve">        管理费用支出</t>
  </si>
  <si>
    <t xml:space="preserve">        廉租住房支出★</t>
  </si>
  <si>
    <t xml:space="preserve">        公共租赁住房支出</t>
  </si>
  <si>
    <t xml:space="preserve">        公共租赁住房维护和管理支出</t>
  </si>
  <si>
    <t xml:space="preserve">        保障性住房租金补贴★</t>
  </si>
  <si>
    <t xml:space="preserve">        其他政府住房基金支出</t>
  </si>
  <si>
    <t xml:space="preserve">        征地和拆迁补偿支出</t>
  </si>
  <si>
    <t xml:space="preserve">        土地开发支出</t>
  </si>
  <si>
    <t xml:space="preserve">        城市建设支出</t>
  </si>
  <si>
    <t xml:space="preserve">        农村基础设施建设支出</t>
  </si>
  <si>
    <t xml:space="preserve">        补助被征地农民支出</t>
  </si>
  <si>
    <t xml:space="preserve">        土地出让业务支出</t>
  </si>
  <si>
    <t xml:space="preserve">        廉租住房支出</t>
  </si>
  <si>
    <t xml:space="preserve">        教育资金安排的支出</t>
  </si>
  <si>
    <t xml:space="preserve">        支付破产或改制企业职工安置费</t>
  </si>
  <si>
    <t xml:space="preserve">        棚户区改造支出</t>
  </si>
  <si>
    <t xml:space="preserve">        农田水利建设资金安排的支出</t>
  </si>
  <si>
    <t xml:space="preserve">        其他国有土地使用权出让收入安排的支出</t>
  </si>
  <si>
    <t xml:space="preserve">    城市公用事业附加安排的支出</t>
  </si>
  <si>
    <t xml:space="preserve">        城市公共设施</t>
  </si>
  <si>
    <t xml:space="preserve">        城市环境卫生</t>
  </si>
  <si>
    <t xml:space="preserve">        公有房屋</t>
  </si>
  <si>
    <t xml:space="preserve">        城市防洪</t>
  </si>
  <si>
    <t xml:space="preserve">        其他城市公用事业附加安排的支出</t>
  </si>
  <si>
    <t xml:space="preserve">        其他国有土地收益基金支出</t>
  </si>
  <si>
    <t xml:space="preserve">        耕地开发专项支出</t>
  </si>
  <si>
    <t xml:space="preserve">        基本农田建设和保护支出</t>
  </si>
  <si>
    <t xml:space="preserve">        土地整理支出</t>
  </si>
  <si>
    <t xml:space="preserve">        用于地震灾后恢复重建的支出</t>
  </si>
  <si>
    <t xml:space="preserve">        其他城市基础设施配套费安排的支出</t>
  </si>
  <si>
    <t xml:space="preserve">    新菜地开发建设基金支出</t>
  </si>
  <si>
    <t xml:space="preserve">        开发新菜地工程</t>
  </si>
  <si>
    <t xml:space="preserve">        改造老菜地工程</t>
  </si>
  <si>
    <t xml:space="preserve">        设备购置</t>
  </si>
  <si>
    <t xml:space="preserve">        技术培训与推广</t>
  </si>
  <si>
    <t xml:space="preserve">        其他新菜地开发建设基金支出</t>
  </si>
  <si>
    <t xml:space="preserve">    育林基金支出</t>
  </si>
  <si>
    <t xml:space="preserve">        林业有害生物防治</t>
  </si>
  <si>
    <t xml:space="preserve">        森林防火</t>
  </si>
  <si>
    <t xml:space="preserve">        其他育林基金支出</t>
  </si>
  <si>
    <t xml:space="preserve">    森林植被恢复费安排的支出</t>
  </si>
  <si>
    <t xml:space="preserve">        林地调查规划设计</t>
  </si>
  <si>
    <t xml:space="preserve">        林地整理</t>
  </si>
  <si>
    <t xml:space="preserve">        森林资源管护</t>
  </si>
  <si>
    <t xml:space="preserve">        其他森林植被恢复费安排的支出</t>
  </si>
  <si>
    <t xml:space="preserve">    中央水利建设基金支出</t>
  </si>
  <si>
    <t xml:space="preserve">        水利工程维护</t>
  </si>
  <si>
    <t xml:space="preserve">        防洪工程含应急度汛</t>
  </si>
  <si>
    <t xml:space="preserve">        其他中央水利建设基金支出</t>
  </si>
  <si>
    <t xml:space="preserve">    地方水利建设基金支出</t>
  </si>
  <si>
    <t xml:space="preserve">        其他地方水利建设基金支出</t>
  </si>
  <si>
    <t xml:space="preserve">    大中型水库库区基金支出</t>
  </si>
  <si>
    <t xml:space="preserve">        解决移民遗留问题</t>
  </si>
  <si>
    <t xml:space="preserve">        库区防护工程维护</t>
  </si>
  <si>
    <t xml:space="preserve">        其他大中型水库库区基金支出</t>
  </si>
  <si>
    <t xml:space="preserve">    三峡水库库区基金支出</t>
  </si>
  <si>
    <t xml:space="preserve">        库区维护和管理</t>
  </si>
  <si>
    <t xml:space="preserve">        其他三峡水库库区基金支出</t>
  </si>
  <si>
    <t xml:space="preserve">    南水北调工程基金支出</t>
  </si>
  <si>
    <t xml:space="preserve">        偿还南水北调工程贷款本息</t>
  </si>
  <si>
    <t xml:space="preserve">    国家重大水利工程建设基金支出</t>
  </si>
  <si>
    <t xml:space="preserve">        三峡工程后续工作</t>
  </si>
  <si>
    <t xml:space="preserve">        地方重大水利工程建设</t>
  </si>
  <si>
    <t xml:space="preserve">        其他重大水利工程建设基金支出</t>
  </si>
  <si>
    <t xml:space="preserve">    水土保持补偿费安排的支出★</t>
  </si>
  <si>
    <t xml:space="preserve">        综合治理和生态修复★</t>
  </si>
  <si>
    <t xml:space="preserve">        预防保护和监督管理★</t>
  </si>
  <si>
    <t xml:space="preserve">        其他水土保持补偿费安排的支出★</t>
  </si>
  <si>
    <t>七、交通运输支出</t>
  </si>
  <si>
    <t xml:space="preserve">        船舶港务费安排的支出</t>
  </si>
  <si>
    <t xml:space="preserve">        长江口航道维护支出</t>
  </si>
  <si>
    <t xml:space="preserve">    海南省高等级公路车辆通行附加费安排的支出</t>
  </si>
  <si>
    <t xml:space="preserve">        公路建设</t>
  </si>
  <si>
    <t xml:space="preserve">        公路还贷</t>
  </si>
  <si>
    <t xml:space="preserve">        其他海南省高等级公路车辆通行附加费安排的支出</t>
  </si>
  <si>
    <t xml:space="preserve">    转让政府还贷道路收费权收入安排的支出</t>
  </si>
  <si>
    <t xml:space="preserve">        其他转让政府还贷道路收费权收入安排的支出</t>
  </si>
  <si>
    <t xml:space="preserve">    车辆通行费安排的支出</t>
  </si>
  <si>
    <t xml:space="preserve">        政府还贷公路养护</t>
  </si>
  <si>
    <t xml:space="preserve">        政府还贷公路管理</t>
  </si>
  <si>
    <t xml:space="preserve">        其他车辆通行费安排的支出</t>
  </si>
  <si>
    <t xml:space="preserve">    港口建设费安排的支出</t>
  </si>
  <si>
    <t xml:space="preserve">        航道建设和维护</t>
  </si>
  <si>
    <t xml:space="preserve">        航运保障系统建设</t>
  </si>
  <si>
    <t xml:space="preserve">        其他港口建设费安排的支出</t>
  </si>
  <si>
    <t xml:space="preserve">    铁路建设基金支出</t>
  </si>
  <si>
    <t xml:space="preserve">        铁路建设投资</t>
  </si>
  <si>
    <t xml:space="preserve">        购置铁路机车车辆</t>
  </si>
  <si>
    <t xml:space="preserve">        铁路还贷</t>
  </si>
  <si>
    <t xml:space="preserve">        建设项目铺底资金</t>
  </si>
  <si>
    <t xml:space="preserve">        勘测设计</t>
  </si>
  <si>
    <t xml:space="preserve">        注册资本金</t>
  </si>
  <si>
    <t xml:space="preserve">        周转资金</t>
  </si>
  <si>
    <t xml:space="preserve">        其他铁路建设基金支出</t>
  </si>
  <si>
    <t xml:space="preserve">    船舶油污损害赔偿基金支出</t>
  </si>
  <si>
    <t xml:space="preserve">        应急处置费用</t>
  </si>
  <si>
    <t xml:space="preserve">        控制清除污染</t>
  </si>
  <si>
    <t xml:space="preserve">        损失补偿</t>
  </si>
  <si>
    <t xml:space="preserve">        生态恢复</t>
  </si>
  <si>
    <t xml:space="preserve">        监视监测</t>
  </si>
  <si>
    <t xml:space="preserve">        其他船舶油污损害赔偿基金支出</t>
  </si>
  <si>
    <t xml:space="preserve">    民航发展基金支出</t>
  </si>
  <si>
    <t xml:space="preserve">        民航机场建设</t>
  </si>
  <si>
    <t xml:space="preserve">        民航安全</t>
  </si>
  <si>
    <t xml:space="preserve">        航线和机场补贴</t>
  </si>
  <si>
    <t xml:space="preserve">        民航科教和信息</t>
  </si>
  <si>
    <t xml:space="preserve">        民航节能减排</t>
  </si>
  <si>
    <t xml:space="preserve">        通用航空发展</t>
  </si>
  <si>
    <t xml:space="preserve">        征管经费</t>
  </si>
  <si>
    <t xml:space="preserve">        其他民航发展基金支出</t>
  </si>
  <si>
    <t xml:space="preserve">        无线电频率占用费安排的支出</t>
  </si>
  <si>
    <t xml:space="preserve">    散装水泥专项资金支出</t>
  </si>
  <si>
    <t xml:space="preserve">        建设专用设施</t>
  </si>
  <si>
    <t xml:space="preserve">        专用设备购置和维修</t>
  </si>
  <si>
    <t xml:space="preserve">        贷款贴息</t>
  </si>
  <si>
    <t xml:space="preserve">        技术研发与推广</t>
  </si>
  <si>
    <t xml:space="preserve">        宣传</t>
  </si>
  <si>
    <t xml:space="preserve">        其他散装水泥专项资金支出</t>
  </si>
  <si>
    <t xml:space="preserve">        技改贴息和补助</t>
  </si>
  <si>
    <t xml:space="preserve">        技术研发和推广</t>
  </si>
  <si>
    <t xml:space="preserve">        示范项目补贴</t>
  </si>
  <si>
    <t xml:space="preserve">        宣传和培训</t>
  </si>
  <si>
    <t xml:space="preserve">        其他新型墙体材料专项基金支出</t>
  </si>
  <si>
    <t xml:space="preserve">    农网还贷资金支出</t>
  </si>
  <si>
    <t xml:space="preserve">        地方农网还贷资金支出</t>
  </si>
  <si>
    <t xml:space="preserve">        其他农网还贷资金支出</t>
  </si>
  <si>
    <t xml:space="preserve">    山西省煤炭可持续发展基金支出</t>
  </si>
  <si>
    <t xml:space="preserve">        生态环境治理</t>
  </si>
  <si>
    <t xml:space="preserve">        资源地区转型和接替产业发展</t>
  </si>
  <si>
    <t xml:space="preserve">        解决社会问题</t>
  </si>
  <si>
    <t xml:space="preserve">        其他山西省煤炭可持续发展基金支出</t>
  </si>
  <si>
    <t xml:space="preserve">    电力改革预留资产变现收入安排的支出</t>
  </si>
  <si>
    <t xml:space="preserve">    旅游发展基金支出</t>
  </si>
  <si>
    <t xml:space="preserve">        宣传促销</t>
  </si>
  <si>
    <t xml:space="preserve">        行业规划</t>
  </si>
  <si>
    <t xml:space="preserve">        旅游事业补助</t>
  </si>
  <si>
    <t xml:space="preserve">        地方旅游开发项目补助</t>
  </si>
  <si>
    <t xml:space="preserve">        其他旅游发展基金支出</t>
  </si>
  <si>
    <t xml:space="preserve">        福利彩票发行机构的业务费支出★</t>
  </si>
  <si>
    <t xml:space="preserve">        体育彩票发行机构的业务费支出★</t>
  </si>
  <si>
    <t xml:space="preserve">        福利彩票销售机构的业务费支出★</t>
  </si>
  <si>
    <t xml:space="preserve">        体育彩票销售机构的业务费支出★</t>
  </si>
  <si>
    <t xml:space="preserve">        彩票兑奖周转金支出★</t>
  </si>
  <si>
    <t xml:space="preserve">        彩票发行销售风险基金支出★</t>
  </si>
  <si>
    <t xml:space="preserve">        彩票市场调控资金支出★</t>
  </si>
  <si>
    <t xml:space="preserve">        其他彩票发行销售机构业务费安排的支出★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</si>
  <si>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</si>
  <si>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</si>
  <si>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</si>
  <si>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</si>
  <si>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</si>
  <si>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用于城市医疗救助的彩票公益金支出</t>
  </si>
  <si>
    <t xml:space="preserve">        用于农村医疗救助的彩票公益金支出</t>
  </si>
  <si>
    <t xml:space="preserve">        用于文化事业的彩票公益金支出</t>
  </si>
  <si>
    <t xml:space="preserve">        用于扶贫的彩票公益金支出</t>
  </si>
  <si>
    <t xml:space="preserve">        用于法律援助的彩票公益金支出</t>
  </si>
  <si>
    <t xml:space="preserve">        用于城乡医疗救助的彩票公益金支出★</t>
  </si>
  <si>
    <t xml:space="preserve">        用于其他社会公益事业的彩票公益金支出</t>
  </si>
  <si>
    <t xml:space="preserve">    支    出    总    计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</si>
  <si>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</si>
  <si>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</si>
  <si>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</si>
  <si>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</si>
  <si>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</si>
  <si>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</si>
  <si>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</si>
  <si>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</si>
  <si>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</si>
  <si>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</si>
  <si>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</si>
  <si>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</si>
  <si>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</si>
  <si>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</si>
  <si>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</si>
  <si>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</si>
  <si>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</si>
  <si>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</si>
  <si>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</si>
  <si>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</si>
  <si>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</si>
  <si>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</si>
  <si>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</si>
  <si>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</si>
  <si>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</si>
  <si>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</si>
  <si>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</si>
  <si>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</si>
  <si>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</si>
  <si>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</si>
  <si>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</si>
  <si>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</si>
  <si>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</si>
  <si>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</si>
  <si>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</si>
  <si>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</si>
  <si>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</si>
  <si>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</si>
  <si>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</si>
  <si>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</si>
  <si>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</si>
  <si>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</si>
  <si>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</si>
  <si>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</si>
  <si>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</si>
  <si>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</si>
  <si>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</si>
  <si>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</si>
  <si>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</si>
  <si>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</si>
  <si>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</si>
  <si>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</si>
  <si>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</si>
  <si>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</si>
  <si>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</si>
  <si>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</si>
  <si>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</si>
  <si>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</si>
  <si>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</si>
  <si>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</si>
  <si>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</si>
  <si>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</si>
  <si>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</si>
  <si>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</si>
  <si>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</si>
  <si>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</si>
  <si>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</si>
  <si>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</si>
  <si>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</si>
  <si>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</si>
  <si>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</si>
  <si>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</si>
  <si>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</si>
  <si>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“三西”农业建设专项补助</t>
  </si>
  <si>
    <t xml:space="preserve">        扶贫事业机构</t>
  </si>
  <si>
    <t xml:space="preserve">        其他扶贫支出</t>
  </si>
  <si>
    <t xml:space="preserve">    农业综合开发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</si>
  <si>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</si>
  <si>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</si>
  <si>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</si>
  <si>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</si>
  <si>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</si>
  <si>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</si>
  <si>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</si>
  <si>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</si>
  <si>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</si>
  <si>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</si>
  <si>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</si>
  <si>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</si>
  <si>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</si>
  <si>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</si>
  <si>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</si>
  <si>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</si>
  <si>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</si>
  <si>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</si>
  <si>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</si>
  <si>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</si>
  <si>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</si>
  <si>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</si>
  <si>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</si>
  <si>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</si>
  <si>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</si>
  <si>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</si>
  <si>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</si>
  <si>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</si>
  <si>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</si>
  <si>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</si>
  <si>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</si>
  <si>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</si>
  <si>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</si>
  <si>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</si>
  <si>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</si>
  <si>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</si>
  <si>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</si>
  <si>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</si>
  <si>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</si>
  <si>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</si>
  <si>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</si>
  <si>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</si>
  <si>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</si>
  <si>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</si>
  <si>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</si>
  <si>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</si>
  <si>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</si>
  <si>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</si>
  <si>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</si>
  <si>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</si>
  <si>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</si>
  <si>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</si>
  <si>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</si>
  <si>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</si>
  <si>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</si>
  <si>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</si>
  <si>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</si>
  <si>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</si>
  <si>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</si>
  <si>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</si>
  <si>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</si>
  <si>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</si>
  <si>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</si>
  <si>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邮政业支出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</si>
  <si>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</si>
  <si>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</si>
  <si>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</si>
  <si>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</si>
  <si>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</si>
  <si>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</si>
  <si>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</si>
  <si>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</si>
  <si>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</si>
  <si>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</si>
  <si>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</si>
  <si>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 xml:space="preserve">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</si>
  <si>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</si>
  <si>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</si>
  <si>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</si>
  <si>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</si>
  <si>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</si>
  <si>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</si>
  <si>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</si>
  <si>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</si>
  <si>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</si>
  <si>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</si>
  <si>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</si>
  <si>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</si>
  <si>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</si>
  <si>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</si>
  <si>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</si>
  <si>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</si>
  <si>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</si>
  <si>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</si>
  <si>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</si>
  <si>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建筑业</t>
  </si>
  <si>
    <t xml:space="preserve">        其他建筑业支出</t>
  </si>
  <si>
    <t xml:space="preserve">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</si>
  <si>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</si>
  <si>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</si>
  <si>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</si>
  <si>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</si>
  <si>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</si>
  <si>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</si>
  <si>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</si>
  <si>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</si>
  <si>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</si>
  <si>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</si>
  <si>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安全生产监管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</si>
  <si>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</si>
  <si>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</si>
  <si>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</si>
  <si>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</si>
  <si>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</si>
  <si>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国有资产监管</t>
  </si>
  <si>
    <t xml:space="preserve">        国有企业监事会专项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</si>
  <si>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</si>
  <si>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</si>
  <si>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</si>
  <si>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</si>
  <si>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</si>
  <si>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</si>
  <si>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</si>
  <si>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</si>
  <si>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</si>
  <si>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</si>
  <si>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>十五、商业服务业等支出</t>
  </si>
  <si>
    <t xml:space="preserve">    商业流通事务</t>
  </si>
  <si>
    <t xml:space="preserve">        食品流通安全补贴</t>
  </si>
  <si>
    <t xml:space="preserve">        市场监测及信息管理</t>
  </si>
  <si>
    <t xml:space="preserve">        民贸民品贷款贴息</t>
  </si>
  <si>
    <t xml:space="preserve">        其他商业流通事务支出</t>
  </si>
  <si>
    <t xml:space="preserve">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</si>
  <si>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</si>
  <si>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</si>
  <si>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</si>
  <si>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涉外发展服务支出</t>
  </si>
  <si>
    <t xml:space="preserve">        外商投资环境建设补助资金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</si>
  <si>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</si>
  <si>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</si>
  <si>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</si>
  <si>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</si>
  <si>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</si>
  <si>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</si>
  <si>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</si>
  <si>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</si>
  <si>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</si>
  <si>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</si>
  <si>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</si>
  <si>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</si>
  <si>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</si>
  <si>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</si>
  <si>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</si>
  <si>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十八、国土海洋气象等支出</t>
  </si>
  <si>
    <t xml:space="preserve">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</si>
  <si>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</si>
  <si>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</si>
  <si>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</si>
  <si>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</si>
  <si>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</si>
  <si>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</si>
  <si>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</si>
  <si>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</si>
  <si>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</si>
  <si>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</si>
  <si>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</si>
  <si>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</si>
  <si>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</si>
  <si>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</si>
  <si>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</si>
  <si>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</si>
  <si>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</si>
  <si>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</si>
  <si>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</si>
  <si>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</si>
  <si>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</si>
  <si>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</si>
  <si>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</si>
  <si>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</si>
  <si>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</si>
  <si>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</si>
  <si>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</si>
  <si>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</si>
  <si>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</si>
  <si>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</si>
  <si>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</si>
  <si>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</si>
  <si>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</si>
  <si>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</si>
  <si>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</si>
  <si>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</si>
  <si>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</si>
  <si>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</si>
  <si>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</si>
  <si>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</si>
  <si>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</si>
  <si>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</si>
  <si>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</si>
  <si>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</si>
  <si>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</si>
  <si>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</si>
  <si>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</si>
  <si>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</si>
  <si>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</si>
  <si>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</si>
  <si>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</si>
  <si>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</si>
  <si>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</si>
  <si>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</si>
  <si>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</si>
  <si>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</si>
  <si>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</si>
  <si>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</si>
  <si>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</si>
  <si>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</si>
  <si>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其他国土海洋气象等支出</t>
  </si>
  <si>
    <t>十九、住房保障支出</t>
  </si>
  <si>
    <t xml:space="preserve">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</si>
  <si>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</si>
  <si>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</si>
  <si>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</si>
  <si>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</si>
  <si>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</si>
  <si>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</si>
  <si>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</si>
  <si>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</si>
  <si>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</si>
  <si>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</si>
  <si>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</si>
  <si>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</si>
  <si>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</si>
  <si>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其他城乡社区住宅支出</t>
  </si>
  <si>
    <t>二十、粮油物资储备支出</t>
  </si>
  <si>
    <t xml:space="preserve">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</si>
  <si>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</si>
  <si>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</si>
  <si>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</si>
  <si>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</si>
  <si>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</si>
  <si>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</si>
  <si>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</si>
  <si>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</si>
  <si>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</si>
  <si>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</si>
  <si>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</si>
  <si>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</si>
  <si>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</si>
  <si>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</si>
  <si>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</si>
  <si>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</si>
  <si>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</si>
  <si>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</si>
  <si>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</si>
  <si>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</si>
  <si>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能源储备</t>
  </si>
  <si>
    <t xml:space="preserve">        石油储备支出</t>
  </si>
  <si>
    <t xml:space="preserve">        保障性住房租金补贴</t>
  </si>
  <si>
    <t xml:space="preserve">    其他政府性基金支出</t>
  </si>
  <si>
    <t xml:space="preserve">    彩票发行销售机构业务费安排的支出</t>
  </si>
  <si>
    <t xml:space="preserve">    烟草企业上缴专项收入安排的支出</t>
  </si>
  <si>
    <t xml:space="preserve">          城市维护建设税</t>
  </si>
  <si>
    <t xml:space="preserve">          印花税</t>
  </si>
  <si>
    <t xml:space="preserve">          土地增值税</t>
  </si>
  <si>
    <t xml:space="preserve">          车船税</t>
  </si>
  <si>
    <t>一、一般公共服务支出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</si>
  <si>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</si>
  <si>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</si>
  <si>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</si>
  <si>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</si>
  <si>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</si>
  <si>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</si>
  <si>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</si>
  <si>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</si>
  <si>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</si>
  <si>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</si>
  <si>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十八、粮油物资储备支出</t>
  </si>
  <si>
    <t>一、本级收入合计</t>
  </si>
  <si>
    <t>二、转移性收入</t>
  </si>
  <si>
    <t>一、本级支出合计</t>
  </si>
  <si>
    <t>二、转移性支出</t>
  </si>
  <si>
    <t>三、上年结余收入</t>
  </si>
  <si>
    <t>三、债券还本支出</t>
  </si>
  <si>
    <t xml:space="preserve">   地方财政收入合计</t>
  </si>
  <si>
    <t>支出合计</t>
  </si>
  <si>
    <t>三、农林水支出</t>
  </si>
  <si>
    <t xml:space="preserve">   国防动员</t>
  </si>
  <si>
    <t xml:space="preserve">      兵役征集</t>
  </si>
  <si>
    <t>国内债务付息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</si>
  <si>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</si>
  <si>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</si>
  <si>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</si>
  <si>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</si>
  <si>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</si>
  <si>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</si>
  <si>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其他资本性支出</t>
  </si>
  <si>
    <t>预备费</t>
  </si>
  <si>
    <t>十六、国土海洋气象等支出</t>
  </si>
  <si>
    <t>商品和服务支出</t>
  </si>
  <si>
    <t>八、医疗卫生与计划生育支出</t>
  </si>
  <si>
    <t>十三、资源勘探信息等支出</t>
  </si>
  <si>
    <t>2016年预算数</t>
  </si>
  <si>
    <t>2016年比上年±%</t>
  </si>
  <si>
    <t>一、新增建设用地土地有偿使用费收入</t>
  </si>
  <si>
    <t>一、科学技术支出</t>
  </si>
  <si>
    <t xml:space="preserve">  上级补助收入</t>
  </si>
  <si>
    <t xml:space="preserve">    政府性基金补助收入</t>
  </si>
  <si>
    <t>一、政府性基金支出合计</t>
  </si>
  <si>
    <t>六、商业服务业等支出</t>
  </si>
  <si>
    <t>七、其他支出</t>
  </si>
  <si>
    <t>二十二、其他支出</t>
  </si>
  <si>
    <t>二十三、债务还本支出</t>
  </si>
  <si>
    <t xml:space="preserve">    地方政府一般债务还本</t>
  </si>
  <si>
    <t xml:space="preserve">        地方政府一般债券还本</t>
  </si>
  <si>
    <t xml:space="preserve">        地方政府向国外政府借款还本支出</t>
  </si>
  <si>
    <t xml:space="preserve">        地方政府向国际组织借款还本支出</t>
  </si>
  <si>
    <t>二十四、债务付息支出</t>
  </si>
  <si>
    <t xml:space="preserve">    地方政府一般债务付息支出</t>
  </si>
  <si>
    <t xml:space="preserve">        地方政府一般债券付息支出</t>
  </si>
  <si>
    <t xml:space="preserve">        地方政府向国外政府借款付息支出</t>
  </si>
  <si>
    <t xml:space="preserve">        地方政府向国际组织借款付息支出</t>
  </si>
  <si>
    <t>二十五、债务发行费用支出</t>
  </si>
  <si>
    <t xml:space="preserve">    地方政府一般债务发行费用支出</t>
  </si>
  <si>
    <t xml:space="preserve">        地方政府其他债务还本支出</t>
  </si>
  <si>
    <t xml:space="preserve">        地方政府其他一般债务付息支出</t>
  </si>
  <si>
    <t xml:space="preserve">    国家电影事业发展专项资金及对应专项债务收入安排的支出</t>
  </si>
  <si>
    <t xml:space="preserve">    小型水库移民扶助基金及对应专项债务收入安排的支出</t>
  </si>
  <si>
    <t xml:space="preserve">    政府住房基金及对应专项债务收入安排的支出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</si>
  <si>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</si>
  <si>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</si>
  <si>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</si>
  <si>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</si>
  <si>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新型墙体材料专项基金及对应专项债务收入安排的支出</t>
  </si>
  <si>
    <t xml:space="preserve">    城市基础设施配套费及对应专项债务收入安排的支出</t>
  </si>
  <si>
    <t xml:space="preserve">    彩票公益金及对应专项债务收入安排的支出</t>
  </si>
  <si>
    <t>十一、债务还本支出</t>
  </si>
  <si>
    <t xml:space="preserve">    地方政府专项债务还本支出</t>
  </si>
  <si>
    <t xml:space="preserve">        国有土地使用权出让金债务还本支出</t>
  </si>
  <si>
    <t xml:space="preserve">        国有土地收益基金债务还本支出</t>
  </si>
  <si>
    <t xml:space="preserve">    地方政府专项债务付息支出</t>
  </si>
  <si>
    <t xml:space="preserve">        国有土地使用权出让金债务付息支出</t>
  </si>
  <si>
    <t xml:space="preserve">        国有土地收益基金债务付息支出</t>
  </si>
  <si>
    <t>十三、债务发行费用支出</t>
  </si>
  <si>
    <t xml:space="preserve">    地方政府专项债务发行费用支出</t>
  </si>
  <si>
    <t xml:space="preserve">        国有土地使用权出让金债务发行费用支出</t>
  </si>
  <si>
    <t xml:space="preserve">        国有土地收益基金债务发行费用支出</t>
  </si>
  <si>
    <t>丹凤县2016年公共财政收入执行情况表</t>
  </si>
  <si>
    <t>丹凤县2016年公共财政支出执行情况表</t>
  </si>
  <si>
    <t>丹凤县2017年公共财政收入预算表</t>
  </si>
  <si>
    <t>2015年
决算数</t>
  </si>
  <si>
    <t>2016年
执行数</t>
  </si>
  <si>
    <t>2016年
调整预算数</t>
  </si>
  <si>
    <t>2016年执行数</t>
  </si>
  <si>
    <t>2017年预算数</t>
  </si>
  <si>
    <t>三、调入预算稳定调节基金</t>
  </si>
  <si>
    <t>2015年决算数</t>
  </si>
  <si>
    <t>一、社会保障和就业支出</t>
  </si>
  <si>
    <t>二、城乡社区支出</t>
  </si>
  <si>
    <t>四、资源勘探电力信息等支出</t>
  </si>
  <si>
    <t>五、商业服务业等支出</t>
  </si>
  <si>
    <t>六、其他支出</t>
  </si>
  <si>
    <t>十五、金融支出</t>
  </si>
  <si>
    <t>二十、其他支出</t>
  </si>
  <si>
    <t>十九、债务付息支出</t>
  </si>
  <si>
    <t>七、债务付息支出</t>
  </si>
  <si>
    <t>一、农业土地开发资金收入</t>
  </si>
  <si>
    <t>二、国有土地收益基金收入</t>
  </si>
  <si>
    <t>三、国有土地使用权出让金收入</t>
  </si>
  <si>
    <t>四、公共租赁住房租金收入</t>
  </si>
  <si>
    <t>五、新型墙体材料专项基金收入</t>
  </si>
  <si>
    <t>六、城市基础设施配套费收入</t>
  </si>
  <si>
    <t>七、其他收入</t>
  </si>
  <si>
    <t>一、城乡社区支出</t>
  </si>
  <si>
    <t>二、资源勘探信息等支出</t>
  </si>
  <si>
    <t>三、债务付息支出</t>
  </si>
  <si>
    <t xml:space="preserve">    财政对基本养老保险基金的补助</t>
  </si>
  <si>
    <t xml:space="preserve">    其他社会保障和就业支出</t>
  </si>
  <si>
    <t xml:space="preserve">        财政对城乡基本养老保险基金的补助</t>
  </si>
  <si>
    <t xml:space="preserve">        财政对其他基本养老保险基金的补助</t>
  </si>
  <si>
    <t xml:space="preserve">        财政对失业保险基金的补助</t>
  </si>
  <si>
    <t xml:space="preserve">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</si>
  <si>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</si>
  <si>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</si>
  <si>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    其他财政对社会保险基金的补助</t>
  </si>
  <si>
    <t xml:space="preserve">    财政对基本医疗保险基金的补助</t>
  </si>
  <si>
    <t xml:space="preserve">        财政对城镇职工基本医疗保险基金的补助</t>
  </si>
  <si>
    <t xml:space="preserve">        财政对城镇居民基本医疗保险基金的补助</t>
  </si>
  <si>
    <t xml:space="preserve">    医疗救助</t>
  </si>
  <si>
    <t xml:space="preserve">        城乡医疗救助</t>
  </si>
  <si>
    <t xml:space="preserve">        疾病应急救助</t>
  </si>
  <si>
    <t xml:space="preserve">        其他医疗救助支出</t>
  </si>
  <si>
    <t xml:space="preserve">        其他医疗卫生与计划生育支出</t>
  </si>
  <si>
    <t xml:space="preserve">    普惠金融发展支出</t>
  </si>
  <si>
    <t xml:space="preserve">        农业保费补贴</t>
  </si>
  <si>
    <t xml:space="preserve">        补充小额担保贷款基金</t>
  </si>
  <si>
    <t xml:space="preserve">        其他普惠金融发展支持</t>
  </si>
  <si>
    <t>对个人和家庭的补助支出</t>
  </si>
  <si>
    <t>四、政府住房基金收入</t>
  </si>
  <si>
    <t>附件2</t>
  </si>
  <si>
    <t xml:space="preserve">       丹凤县2017年公共财政支出预算经济科目分类表</t>
  </si>
  <si>
    <t xml:space="preserve">单位：万元  </t>
  </si>
  <si>
    <t xml:space="preserve">               单位:万元  </t>
  </si>
  <si>
    <t xml:space="preserve">                              单位：万元        </t>
  </si>
  <si>
    <t>丹凤县2017年公共财政支出预算表</t>
  </si>
  <si>
    <t xml:space="preserve">                            单位：万元</t>
  </si>
  <si>
    <t>二、国防</t>
  </si>
  <si>
    <t>三、公共安全</t>
  </si>
  <si>
    <t>十五、国土海洋气象等支出</t>
  </si>
  <si>
    <t>十六、住房保障支出</t>
  </si>
  <si>
    <t>十七、粮油物资储备支出</t>
  </si>
  <si>
    <t>十八、预备费</t>
  </si>
  <si>
    <t>十九、国债还本付息支出</t>
  </si>
  <si>
    <t xml:space="preserve">                  单位：万元</t>
  </si>
  <si>
    <t>预算科目</t>
  </si>
  <si>
    <t>税收返还和转移支付总计</t>
  </si>
  <si>
    <t xml:space="preserve">  一、返还性收入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</si>
  <si>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</si>
  <si>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</si>
  <si>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</si>
  <si>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二、 一般性转移支付收入</t>
  </si>
  <si>
    <t xml:space="preserve"> 其中：体制补助收入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</si>
  <si>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</si>
  <si>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</si>
  <si>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</si>
  <si>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</si>
  <si>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</si>
  <si>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</si>
  <si>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</si>
  <si>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</si>
  <si>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</si>
  <si>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</si>
  <si>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</si>
  <si>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</si>
  <si>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</si>
  <si>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</si>
  <si>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</si>
  <si>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</si>
  <si>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</si>
  <si>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三、专项转移支付收入</t>
  </si>
  <si>
    <t>2017年丹凤县一般公共预算税收返还和转移支付预算表</t>
  </si>
  <si>
    <t>预算数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</si>
</sst>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_);\(0\)"/>
    <numFmt numFmtId="204" formatCode="0_);[Red]\(0\)"/>
    <numFmt numFmtId="205" formatCode="#,##0.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_ "/>
  </numFmts>
  <fonts count="61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name val="楷体_GB2312"/>
      <family val="3"/>
    </font>
    <font>
      <sz val="11"/>
      <name val="宋体"/>
      <family val="0"/>
    </font>
    <font>
      <b/>
      <sz val="11"/>
      <name val="黑体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2"/>
      <name val="黑体"/>
      <family val="3"/>
    </font>
    <font>
      <b/>
      <sz val="11"/>
      <name val="Times New Roman"/>
      <family val="1"/>
    </font>
    <font>
      <b/>
      <sz val="16"/>
      <name val="黑体"/>
      <family val="3"/>
    </font>
    <font>
      <b/>
      <sz val="10.5"/>
      <name val="宋体"/>
      <family val="0"/>
    </font>
    <font>
      <sz val="9.8"/>
      <name val="宋体"/>
      <family val="0"/>
    </font>
    <font>
      <sz val="9.6"/>
      <name val="宋体"/>
      <family val="0"/>
    </font>
    <font>
      <b/>
      <sz val="10"/>
      <name val="Times New Roman"/>
      <family val="1"/>
    </font>
    <font>
      <b/>
      <sz val="18"/>
      <name val="方正小标宋简体"/>
      <family val="0"/>
    </font>
    <font>
      <b/>
      <sz val="16"/>
      <name val="仿宋_GB2312"/>
      <family val="3"/>
    </font>
    <font>
      <b/>
      <sz val="11"/>
      <name val="楷体_GB2312"/>
      <family val="3"/>
    </font>
    <font>
      <b/>
      <sz val="10"/>
      <name val="Helv"/>
      <family val="2"/>
    </font>
    <font>
      <b/>
      <sz val="11"/>
      <name val="Helv"/>
      <family val="2"/>
    </font>
    <font>
      <sz val="11"/>
      <name val="方正小标宋简体"/>
      <family val="0"/>
    </font>
    <font>
      <b/>
      <sz val="10"/>
      <name val="宋体"/>
      <family val="0"/>
    </font>
    <font>
      <b/>
      <sz val="10.5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" fillId="0" borderId="0" applyBorder="0">
      <alignment/>
      <protection/>
    </xf>
    <xf numFmtId="0" fontId="0" fillId="0" borderId="0" applyBorder="0">
      <alignment/>
      <protection/>
    </xf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92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46" applyFill="1">
      <alignment/>
      <protection/>
    </xf>
    <xf numFmtId="49" fontId="13" fillId="0" borderId="0" xfId="46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205" fontId="7" fillId="0" borderId="0" xfId="46" applyNumberFormat="1" applyFill="1">
      <alignment/>
      <protection/>
    </xf>
    <xf numFmtId="188" fontId="8" fillId="0" borderId="0" xfId="0" applyNumberFormat="1" applyFont="1" applyAlignment="1">
      <alignment vertical="center"/>
    </xf>
    <xf numFmtId="0" fontId="7" fillId="0" borderId="0" xfId="46" applyNumberFormat="1" applyFill="1">
      <alignment/>
      <protection/>
    </xf>
    <xf numFmtId="1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2" xfId="46" applyNumberFormat="1" applyFont="1" applyFill="1" applyBorder="1" applyAlignment="1">
      <alignment horizontal="center" vertical="center" wrapText="1"/>
      <protection/>
    </xf>
    <xf numFmtId="49" fontId="10" fillId="0" borderId="13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49" fontId="10" fillId="0" borderId="14" xfId="46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14" fillId="0" borderId="12" xfId="0" applyFont="1" applyBorder="1" applyAlignment="1">
      <alignment horizontal="center" vertical="center" wrapText="1"/>
    </xf>
    <xf numFmtId="0" fontId="7" fillId="0" borderId="0" xfId="46" applyFont="1" applyFill="1">
      <alignment/>
      <protection/>
    </xf>
    <xf numFmtId="0" fontId="3" fillId="0" borderId="15" xfId="46" applyNumberFormat="1" applyFont="1" applyFill="1" applyBorder="1" applyAlignment="1">
      <alignment horizontal="center" vertical="center"/>
      <protection/>
    </xf>
    <xf numFmtId="188" fontId="12" fillId="0" borderId="16" xfId="0" applyNumberFormat="1" applyFont="1" applyBorder="1" applyAlignment="1">
      <alignment horizontal="right" vertical="center"/>
    </xf>
    <xf numFmtId="0" fontId="3" fillId="0" borderId="17" xfId="46" applyNumberFormat="1" applyFont="1" applyFill="1" applyBorder="1" applyAlignment="1">
      <alignment horizontal="center" vertical="center" wrapText="1"/>
      <protection/>
    </xf>
    <xf numFmtId="0" fontId="3" fillId="0" borderId="18" xfId="2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7" fillId="33" borderId="0" xfId="46" applyNumberFormat="1" applyFill="1">
      <alignment/>
      <protection/>
    </xf>
    <xf numFmtId="0" fontId="12" fillId="0" borderId="19" xfId="87" applyNumberFormat="1" applyFont="1" applyBorder="1" applyAlignment="1">
      <alignment horizontal="center" vertical="center"/>
      <protection/>
    </xf>
    <xf numFmtId="2" fontId="12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188" fontId="12" fillId="0" borderId="20" xfId="0" applyNumberFormat="1" applyFont="1" applyFill="1" applyBorder="1" applyAlignment="1">
      <alignment horizontal="center" vertical="center"/>
    </xf>
    <xf numFmtId="0" fontId="12" fillId="0" borderId="19" xfId="46" applyNumberFormat="1" applyFont="1" applyFill="1" applyBorder="1" applyAlignment="1" applyProtection="1">
      <alignment horizontal="center" vertical="center"/>
      <protection/>
    </xf>
    <xf numFmtId="0" fontId="12" fillId="34" borderId="19" xfId="46" applyNumberFormat="1" applyFont="1" applyFill="1" applyBorder="1" applyAlignment="1" applyProtection="1">
      <alignment horizontal="center" vertical="center"/>
      <protection/>
    </xf>
    <xf numFmtId="198" fontId="12" fillId="34" borderId="19" xfId="46" applyNumberFormat="1" applyFont="1" applyFill="1" applyBorder="1" applyAlignment="1" applyProtection="1">
      <alignment horizontal="center" vertical="center"/>
      <protection/>
    </xf>
    <xf numFmtId="0" fontId="12" fillId="0" borderId="20" xfId="46" applyNumberFormat="1" applyFont="1" applyFill="1" applyBorder="1" applyAlignment="1" applyProtection="1">
      <alignment horizontal="center" vertical="center"/>
      <protection/>
    </xf>
    <xf numFmtId="0" fontId="12" fillId="0" borderId="21" xfId="46" applyNumberFormat="1" applyFont="1" applyFill="1" applyBorder="1" applyAlignment="1" applyProtection="1">
      <alignment horizontal="center" vertical="center"/>
      <protection/>
    </xf>
    <xf numFmtId="188" fontId="12" fillId="0" borderId="22" xfId="46" applyNumberFormat="1" applyFont="1" applyFill="1" applyBorder="1" applyAlignment="1" applyProtection="1">
      <alignment horizontal="center" vertical="center"/>
      <protection/>
    </xf>
    <xf numFmtId="0" fontId="17" fillId="0" borderId="20" xfId="46" applyNumberFormat="1" applyFont="1" applyFill="1" applyBorder="1" applyAlignment="1" applyProtection="1">
      <alignment horizontal="center" vertical="center"/>
      <protection/>
    </xf>
    <xf numFmtId="0" fontId="17" fillId="0" borderId="23" xfId="46" applyNumberFormat="1" applyFont="1" applyFill="1" applyBorder="1" applyAlignment="1" applyProtection="1">
      <alignment horizontal="center" vertical="center"/>
      <protection/>
    </xf>
    <xf numFmtId="0" fontId="17" fillId="0" borderId="24" xfId="46" applyNumberFormat="1" applyFont="1" applyFill="1" applyBorder="1" applyAlignment="1" applyProtection="1">
      <alignment horizontal="center" vertical="center"/>
      <protection/>
    </xf>
    <xf numFmtId="0" fontId="12" fillId="0" borderId="19" xfId="46" applyNumberFormat="1" applyFont="1" applyFill="1" applyBorder="1" applyAlignment="1" applyProtection="1">
      <alignment horizontal="center" vertical="center"/>
      <protection locked="0"/>
    </xf>
    <xf numFmtId="0" fontId="12" fillId="0" borderId="22" xfId="46" applyNumberFormat="1" applyFont="1" applyFill="1" applyBorder="1" applyAlignment="1" applyProtection="1">
      <alignment horizontal="center" vertical="center"/>
      <protection locked="0"/>
    </xf>
    <xf numFmtId="0" fontId="12" fillId="0" borderId="22" xfId="46" applyNumberFormat="1" applyFont="1" applyFill="1" applyBorder="1" applyAlignment="1" applyProtection="1">
      <alignment horizontal="center" vertical="center"/>
      <protection/>
    </xf>
    <xf numFmtId="0" fontId="12" fillId="0" borderId="23" xfId="46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/>
    </xf>
    <xf numFmtId="188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188" fontId="12" fillId="0" borderId="23" xfId="0" applyNumberFormat="1" applyFont="1" applyFill="1" applyBorder="1" applyAlignment="1">
      <alignment horizontal="center" vertical="center" wrapText="1"/>
    </xf>
    <xf numFmtId="0" fontId="17" fillId="0" borderId="25" xfId="46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21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4" fontId="3" fillId="0" borderId="10" xfId="0" applyNumberFormat="1" applyFont="1" applyBorder="1" applyAlignment="1" applyProtection="1">
      <alignment vertical="center"/>
      <protection locked="0"/>
    </xf>
    <xf numFmtId="0" fontId="20" fillId="0" borderId="22" xfId="0" applyFont="1" applyBorder="1" applyAlignment="1">
      <alignment/>
    </xf>
    <xf numFmtId="0" fontId="3" fillId="0" borderId="10" xfId="0" applyNumberFormat="1" applyFont="1" applyBorder="1" applyAlignment="1" applyProtection="1">
      <alignment vertical="center"/>
      <protection locked="0"/>
    </xf>
    <xf numFmtId="1" fontId="12" fillId="0" borderId="19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1" fontId="12" fillId="0" borderId="19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1" fontId="3" fillId="0" borderId="10" xfId="0" applyNumberFormat="1" applyFont="1" applyBorder="1" applyAlignment="1">
      <alignment vertical="center"/>
    </xf>
    <xf numFmtId="187" fontId="12" fillId="0" borderId="19" xfId="0" applyNumberFormat="1" applyFont="1" applyFill="1" applyBorder="1" applyAlignment="1">
      <alignment horizontal="center"/>
    </xf>
    <xf numFmtId="188" fontId="1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8" fontId="12" fillId="0" borderId="19" xfId="0" applyNumberFormat="1" applyFont="1" applyFill="1" applyBorder="1" applyAlignment="1">
      <alignment horizontal="center" vertical="center"/>
    </xf>
    <xf numFmtId="0" fontId="12" fillId="34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/>
    </xf>
    <xf numFmtId="0" fontId="3" fillId="0" borderId="26" xfId="46" applyNumberFormat="1" applyFont="1" applyFill="1" applyBorder="1" applyAlignment="1">
      <alignment vertical="center"/>
      <protection/>
    </xf>
    <xf numFmtId="0" fontId="3" fillId="0" borderId="26" xfId="46" applyNumberFormat="1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22" xfId="46" applyFont="1" applyFill="1" applyBorder="1">
      <alignment/>
      <protection/>
    </xf>
    <xf numFmtId="0" fontId="12" fillId="34" borderId="19" xfId="46" applyNumberFormat="1" applyFont="1" applyFill="1" applyBorder="1" applyAlignment="1" applyProtection="1">
      <alignment horizontal="center" vertical="center"/>
      <protection locked="0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198" fontId="12" fillId="0" borderId="19" xfId="46" applyNumberFormat="1" applyFont="1" applyFill="1" applyBorder="1" applyAlignment="1" applyProtection="1">
      <alignment horizontal="center" vertical="center"/>
      <protection/>
    </xf>
    <xf numFmtId="49" fontId="3" fillId="0" borderId="11" xfId="46" applyNumberFormat="1" applyFont="1" applyFill="1" applyBorder="1" applyAlignment="1" applyProtection="1">
      <alignment horizontal="center" vertical="center"/>
      <protection/>
    </xf>
    <xf numFmtId="198" fontId="12" fillId="0" borderId="20" xfId="46" applyNumberFormat="1" applyFont="1" applyFill="1" applyBorder="1" applyAlignment="1" applyProtection="1">
      <alignment horizontal="center" vertical="center"/>
      <protection/>
    </xf>
    <xf numFmtId="0" fontId="3" fillId="0" borderId="23" xfId="46" applyFont="1" applyFill="1" applyBorder="1" applyAlignment="1">
      <alignment horizontal="left" vertical="center" wrapText="1"/>
      <protection/>
    </xf>
    <xf numFmtId="0" fontId="3" fillId="0" borderId="0" xfId="46" applyNumberFormat="1" applyFont="1" applyFill="1" applyAlignment="1">
      <alignment/>
      <protection/>
    </xf>
    <xf numFmtId="0" fontId="3" fillId="0" borderId="27" xfId="46" applyNumberFormat="1" applyFont="1" applyFill="1" applyBorder="1" applyAlignment="1" applyProtection="1">
      <alignment horizontal="left" vertical="center"/>
      <protection/>
    </xf>
    <xf numFmtId="0" fontId="12" fillId="0" borderId="28" xfId="46" applyNumberFormat="1" applyFont="1" applyFill="1" applyBorder="1" applyAlignment="1" applyProtection="1">
      <alignment horizontal="center" vertical="center"/>
      <protection/>
    </xf>
    <xf numFmtId="0" fontId="3" fillId="0" borderId="27" xfId="46" applyNumberFormat="1" applyFont="1" applyFill="1" applyBorder="1" applyAlignment="1" applyProtection="1">
      <alignment horizontal="left" vertical="center"/>
      <protection/>
    </xf>
    <xf numFmtId="0" fontId="12" fillId="0" borderId="28" xfId="46" applyNumberFormat="1" applyFont="1" applyFill="1" applyBorder="1" applyAlignment="1" applyProtection="1">
      <alignment horizontal="center" vertical="center"/>
      <protection locked="0"/>
    </xf>
    <xf numFmtId="0" fontId="3" fillId="0" borderId="28" xfId="46" applyNumberFormat="1" applyFont="1" applyFill="1" applyBorder="1" applyAlignment="1" applyProtection="1">
      <alignment horizontal="center" vertical="center"/>
      <protection locked="0"/>
    </xf>
    <xf numFmtId="0" fontId="3" fillId="0" borderId="28" xfId="46" applyNumberFormat="1" applyFont="1" applyFill="1" applyBorder="1" applyAlignment="1" applyProtection="1">
      <alignment horizontal="center" vertical="center"/>
      <protection/>
    </xf>
    <xf numFmtId="0" fontId="3" fillId="0" borderId="29" xfId="46" applyNumberFormat="1" applyFont="1" applyFill="1" applyBorder="1" applyAlignment="1" applyProtection="1">
      <alignment horizontal="left" vertical="center"/>
      <protection/>
    </xf>
    <xf numFmtId="0" fontId="3" fillId="0" borderId="30" xfId="46" applyNumberFormat="1" applyFont="1" applyFill="1" applyBorder="1" applyAlignment="1" applyProtection="1">
      <alignment horizontal="center" vertical="center"/>
      <protection/>
    </xf>
    <xf numFmtId="0" fontId="3" fillId="0" borderId="31" xfId="46" applyNumberFormat="1" applyFont="1" applyFill="1" applyBorder="1" applyAlignment="1" applyProtection="1">
      <alignment horizontal="left" vertical="center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3" fillId="0" borderId="26" xfId="46" applyFont="1" applyFill="1" applyBorder="1" applyAlignment="1">
      <alignment/>
      <protection/>
    </xf>
    <xf numFmtId="0" fontId="3" fillId="0" borderId="0" xfId="46" applyFont="1" applyFill="1" applyBorder="1" applyAlignment="1">
      <alignment/>
      <protection/>
    </xf>
    <xf numFmtId="0" fontId="3" fillId="0" borderId="32" xfId="46" applyFont="1" applyFill="1" applyBorder="1" applyAlignment="1">
      <alignment vertical="center"/>
      <protection/>
    </xf>
    <xf numFmtId="0" fontId="3" fillId="0" borderId="12" xfId="46" applyNumberFormat="1" applyFont="1" applyFill="1" applyBorder="1" applyAlignment="1">
      <alignment horizontal="center" vertical="center" wrapText="1"/>
      <protection/>
    </xf>
    <xf numFmtId="0" fontId="3" fillId="0" borderId="33" xfId="46" applyNumberFormat="1" applyFont="1" applyFill="1" applyBorder="1" applyAlignment="1">
      <alignment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34" xfId="46" applyFont="1" applyFill="1" applyBorder="1" applyAlignment="1">
      <alignment horizontal="center" vertical="center" wrapText="1"/>
      <protection/>
    </xf>
    <xf numFmtId="0" fontId="3" fillId="0" borderId="19" xfId="46" applyNumberFormat="1" applyFont="1" applyFill="1" applyBorder="1" applyAlignment="1">
      <alignment horizontal="center" vertical="center" wrapText="1"/>
      <protection/>
    </xf>
    <xf numFmtId="0" fontId="3" fillId="0" borderId="28" xfId="46" applyNumberFormat="1" applyFont="1" applyFill="1" applyBorder="1" applyAlignment="1">
      <alignment horizontal="center" vertical="center" wrapText="1"/>
      <protection/>
    </xf>
    <xf numFmtId="0" fontId="3" fillId="0" borderId="22" xfId="46" applyNumberFormat="1" applyFont="1" applyFill="1" applyBorder="1" applyAlignment="1">
      <alignment horizontal="center" vertical="center" wrapText="1"/>
      <protection/>
    </xf>
    <xf numFmtId="0" fontId="17" fillId="0" borderId="19" xfId="46" applyNumberFormat="1" applyFont="1" applyFill="1" applyBorder="1" applyAlignment="1" applyProtection="1">
      <alignment horizontal="center" vertical="center"/>
      <protection/>
    </xf>
    <xf numFmtId="0" fontId="17" fillId="0" borderId="19" xfId="57" applyNumberFormat="1" applyFont="1" applyFill="1" applyBorder="1" applyAlignment="1" applyProtection="1">
      <alignment horizontal="center" vertical="center" wrapText="1"/>
      <protection/>
    </xf>
    <xf numFmtId="0" fontId="17" fillId="0" borderId="22" xfId="57" applyNumberFormat="1" applyFont="1" applyFill="1" applyBorder="1" applyAlignment="1" applyProtection="1">
      <alignment horizontal="center" vertical="center" wrapText="1"/>
      <protection/>
    </xf>
    <xf numFmtId="0" fontId="17" fillId="0" borderId="34" xfId="57" applyNumberFormat="1" applyFont="1" applyFill="1" applyBorder="1" applyAlignment="1" applyProtection="1">
      <alignment horizontal="center" vertical="center" wrapText="1"/>
      <protection/>
    </xf>
    <xf numFmtId="0" fontId="17" fillId="0" borderId="19" xfId="46" applyNumberFormat="1" applyFont="1" applyFill="1" applyBorder="1" applyAlignment="1">
      <alignment horizontal="center" vertical="center"/>
      <protection/>
    </xf>
    <xf numFmtId="0" fontId="17" fillId="0" borderId="34" xfId="46" applyNumberFormat="1" applyFont="1" applyFill="1" applyBorder="1" applyAlignment="1">
      <alignment horizontal="center" vertical="center"/>
      <protection/>
    </xf>
    <xf numFmtId="0" fontId="17" fillId="34" borderId="19" xfId="46" applyNumberFormat="1" applyFont="1" applyFill="1" applyBorder="1" applyAlignment="1">
      <alignment horizontal="center" vertical="center"/>
      <protection/>
    </xf>
    <xf numFmtId="0" fontId="17" fillId="0" borderId="28" xfId="57" applyNumberFormat="1" applyFont="1" applyFill="1" applyBorder="1" applyAlignment="1" applyProtection="1">
      <alignment horizontal="center" vertical="center" wrapText="1"/>
      <protection/>
    </xf>
    <xf numFmtId="0" fontId="17" fillId="0" borderId="22" xfId="46" applyNumberFormat="1" applyFont="1" applyFill="1" applyBorder="1" applyAlignment="1">
      <alignment horizontal="center" vertical="center"/>
      <protection/>
    </xf>
    <xf numFmtId="0" fontId="17" fillId="0" borderId="28" xfId="46" applyNumberFormat="1" applyFont="1" applyFill="1" applyBorder="1" applyAlignment="1">
      <alignment horizontal="center" vertical="center"/>
      <protection/>
    </xf>
    <xf numFmtId="49" fontId="3" fillId="0" borderId="11" xfId="46" applyNumberFormat="1" applyFont="1" applyFill="1" applyBorder="1" applyAlignment="1" applyProtection="1">
      <alignment horizontal="center" vertical="center"/>
      <protection/>
    </xf>
    <xf numFmtId="0" fontId="18" fillId="0" borderId="0" xfId="46" applyFont="1" applyFill="1" applyAlignment="1">
      <alignment vertical="center"/>
      <protection/>
    </xf>
    <xf numFmtId="0" fontId="23" fillId="0" borderId="0" xfId="46" applyFont="1" applyFill="1">
      <alignment/>
      <protection/>
    </xf>
    <xf numFmtId="49" fontId="3" fillId="0" borderId="0" xfId="46" applyNumberFormat="1" applyFont="1" applyFill="1" applyAlignment="1">
      <alignment horizontal="center" vertical="center"/>
      <protection/>
    </xf>
    <xf numFmtId="49" fontId="3" fillId="0" borderId="10" xfId="46" applyNumberFormat="1" applyFont="1" applyFill="1" applyBorder="1" applyAlignment="1">
      <alignment horizontal="center" vertical="center"/>
      <protection/>
    </xf>
    <xf numFmtId="49" fontId="3" fillId="0" borderId="19" xfId="46" applyNumberFormat="1" applyFont="1" applyFill="1" applyBorder="1" applyAlignment="1">
      <alignment horizontal="center" vertical="center"/>
      <protection/>
    </xf>
    <xf numFmtId="49" fontId="3" fillId="0" borderId="22" xfId="46" applyNumberFormat="1" applyFont="1" applyFill="1" applyBorder="1" applyAlignment="1">
      <alignment horizontal="center" vertical="center"/>
      <protection/>
    </xf>
    <xf numFmtId="49" fontId="3" fillId="0" borderId="19" xfId="46" applyNumberFormat="1" applyFont="1" applyFill="1" applyBorder="1" applyAlignment="1" applyProtection="1">
      <alignment horizontal="left" vertical="center"/>
      <protection/>
    </xf>
    <xf numFmtId="49" fontId="3" fillId="0" borderId="20" xfId="46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>
      <alignment vertical="center"/>
    </xf>
    <xf numFmtId="188" fontId="12" fillId="0" borderId="19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188" fontId="3" fillId="0" borderId="35" xfId="0" applyNumberFormat="1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86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>
      <alignment horizontal="center" vertical="center" wrapText="1"/>
    </xf>
    <xf numFmtId="188" fontId="12" fillId="0" borderId="22" xfId="0" applyNumberFormat="1" applyFont="1" applyFill="1" applyBorder="1" applyAlignment="1">
      <alignment horizontal="center" vertical="center" wrapText="1"/>
    </xf>
    <xf numFmtId="187" fontId="12" fillId="0" borderId="19" xfId="0" applyNumberFormat="1" applyFont="1" applyFill="1" applyBorder="1" applyAlignment="1">
      <alignment horizontal="center" vertical="center" wrapText="1"/>
    </xf>
    <xf numFmtId="200" fontId="12" fillId="0" borderId="19" xfId="0" applyNumberFormat="1" applyFont="1" applyFill="1" applyBorder="1" applyAlignment="1">
      <alignment horizontal="center" vertical="center" wrapText="1"/>
    </xf>
    <xf numFmtId="201" fontId="12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12" fillId="0" borderId="20" xfId="46" applyNumberFormat="1" applyFont="1" applyFill="1" applyBorder="1" applyAlignment="1" applyProtection="1">
      <alignment horizontal="center" vertical="center"/>
      <protection/>
    </xf>
    <xf numFmtId="0" fontId="3" fillId="0" borderId="0" xfId="46" applyFont="1" applyFill="1" applyAlignment="1">
      <alignment horizontal="center"/>
      <protection/>
    </xf>
    <xf numFmtId="204" fontId="12" fillId="0" borderId="19" xfId="46" applyNumberFormat="1" applyFont="1" applyFill="1" applyBorder="1" applyAlignment="1" applyProtection="1">
      <alignment horizontal="right" vertical="center"/>
      <protection/>
    </xf>
    <xf numFmtId="188" fontId="12" fillId="0" borderId="22" xfId="0" applyNumberFormat="1" applyFont="1" applyFill="1" applyBorder="1" applyAlignment="1">
      <alignment vertical="center" wrapText="1"/>
    </xf>
    <xf numFmtId="204" fontId="3" fillId="0" borderId="19" xfId="46" applyNumberFormat="1" applyFont="1" applyFill="1" applyBorder="1" applyAlignment="1" applyProtection="1">
      <alignment horizontal="right" vertical="center"/>
      <protection locked="0"/>
    </xf>
    <xf numFmtId="204" fontId="12" fillId="0" borderId="19" xfId="46" applyNumberFormat="1" applyFont="1" applyFill="1" applyBorder="1" applyAlignment="1" applyProtection="1">
      <alignment horizontal="right" vertical="center"/>
      <protection locked="0"/>
    </xf>
    <xf numFmtId="204" fontId="3" fillId="0" borderId="19" xfId="46" applyNumberFormat="1" applyFont="1" applyFill="1" applyBorder="1" applyAlignment="1" applyProtection="1">
      <alignment horizontal="right" vertical="center"/>
      <protection/>
    </xf>
    <xf numFmtId="204" fontId="12" fillId="0" borderId="19" xfId="46" applyNumberFormat="1" applyFont="1" applyFill="1" applyBorder="1" applyAlignment="1" applyProtection="1">
      <alignment horizontal="center" vertical="center"/>
      <protection/>
    </xf>
    <xf numFmtId="204" fontId="12" fillId="0" borderId="19" xfId="46" applyNumberFormat="1" applyFont="1" applyFill="1" applyBorder="1" applyAlignment="1" applyProtection="1">
      <alignment horizontal="center" vertical="center"/>
      <protection locked="0"/>
    </xf>
    <xf numFmtId="49" fontId="3" fillId="0" borderId="36" xfId="46" applyNumberFormat="1" applyFont="1" applyFill="1" applyBorder="1" applyAlignment="1" applyProtection="1">
      <alignment horizontal="left" vertical="center"/>
      <protection/>
    </xf>
    <xf numFmtId="49" fontId="3" fillId="0" borderId="34" xfId="46" applyNumberFormat="1" applyFont="1" applyFill="1" applyBorder="1" applyAlignment="1" applyProtection="1">
      <alignment horizontal="left" vertical="center"/>
      <protection/>
    </xf>
    <xf numFmtId="49" fontId="3" fillId="34" borderId="10" xfId="46" applyNumberFormat="1" applyFont="1" applyFill="1" applyBorder="1" applyAlignment="1" applyProtection="1">
      <alignment horizontal="left" vertical="center"/>
      <protection/>
    </xf>
    <xf numFmtId="0" fontId="0" fillId="0" borderId="0" xfId="45">
      <alignment vertical="center"/>
      <protection/>
    </xf>
    <xf numFmtId="0" fontId="7" fillId="0" borderId="0" xfId="45" applyFont="1">
      <alignment vertical="center"/>
      <protection/>
    </xf>
    <xf numFmtId="0" fontId="3" fillId="0" borderId="14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7" fillId="0" borderId="11" xfId="72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21" applyFont="1" applyBorder="1" applyAlignment="1">
      <alignment horizontal="center" vertical="center" wrapText="1"/>
      <protection/>
    </xf>
    <xf numFmtId="0" fontId="3" fillId="0" borderId="19" xfId="21" applyFont="1" applyBorder="1" applyAlignment="1">
      <alignment horizontal="center" vertical="center" wrapText="1"/>
      <protection/>
    </xf>
    <xf numFmtId="0" fontId="3" fillId="0" borderId="19" xfId="21" applyFont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center" wrapText="1"/>
    </xf>
    <xf numFmtId="49" fontId="18" fillId="0" borderId="0" xfId="46" applyNumberFormat="1" applyFont="1" applyFill="1" applyAlignment="1">
      <alignment horizontal="center"/>
      <protection/>
    </xf>
    <xf numFmtId="0" fontId="16" fillId="0" borderId="37" xfId="46" applyNumberFormat="1" applyFont="1" applyFill="1" applyBorder="1" applyAlignment="1">
      <alignment horizontal="left" vertical="center" wrapText="1"/>
      <protection/>
    </xf>
    <xf numFmtId="0" fontId="15" fillId="0" borderId="37" xfId="46" applyNumberFormat="1" applyFont="1" applyFill="1" applyBorder="1" applyAlignment="1">
      <alignment horizontal="left" vertical="center" wrapText="1"/>
      <protection/>
    </xf>
    <xf numFmtId="0" fontId="15" fillId="0" borderId="0" xfId="46" applyNumberFormat="1" applyFont="1" applyFill="1" applyAlignment="1">
      <alignment horizontal="left" vertical="center" wrapText="1"/>
      <protection/>
    </xf>
    <xf numFmtId="0" fontId="18" fillId="0" borderId="0" xfId="46" applyNumberFormat="1" applyFont="1" applyFill="1" applyAlignment="1">
      <alignment horizontal="center" vertical="center"/>
      <protection/>
    </xf>
    <xf numFmtId="0" fontId="3" fillId="0" borderId="26" xfId="46" applyNumberFormat="1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32" xfId="46" applyNumberFormat="1" applyFont="1" applyFill="1" applyBorder="1" applyAlignment="1">
      <alignment horizontal="center" vertical="center" wrapText="1"/>
      <protection/>
    </xf>
    <xf numFmtId="0" fontId="3" fillId="0" borderId="38" xfId="46" applyNumberFormat="1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/>
      <protection/>
    </xf>
    <xf numFmtId="0" fontId="3" fillId="0" borderId="26" xfId="46" applyFont="1" applyFill="1" applyBorder="1" applyAlignment="1">
      <alignment horizont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39" xfId="46" applyFont="1" applyFill="1" applyBorder="1" applyAlignment="1">
      <alignment horizontal="center" vertical="center"/>
      <protection/>
    </xf>
    <xf numFmtId="0" fontId="18" fillId="0" borderId="0" xfId="46" applyFont="1" applyFill="1" applyAlignment="1">
      <alignment horizontal="center" vertical="center"/>
      <protection/>
    </xf>
    <xf numFmtId="0" fontId="18" fillId="0" borderId="0" xfId="46" applyFont="1" applyFill="1" applyAlignment="1">
      <alignment horizontal="left" vertical="center"/>
      <protection/>
    </xf>
    <xf numFmtId="0" fontId="18" fillId="0" borderId="0" xfId="46" applyFont="1" applyFill="1" applyAlignment="1">
      <alignment vertical="center"/>
      <protection/>
    </xf>
    <xf numFmtId="49" fontId="10" fillId="0" borderId="14" xfId="46" applyNumberFormat="1" applyFont="1" applyFill="1" applyBorder="1" applyAlignment="1">
      <alignment horizontal="center" vertical="center"/>
      <protection/>
    </xf>
    <xf numFmtId="49" fontId="10" fillId="0" borderId="10" xfId="46" applyNumberFormat="1" applyFont="1" applyFill="1" applyBorder="1" applyAlignment="1">
      <alignment horizontal="center" vertical="center"/>
      <protection/>
    </xf>
    <xf numFmtId="49" fontId="10" fillId="0" borderId="12" xfId="46" applyNumberFormat="1" applyFont="1" applyFill="1" applyBorder="1" applyAlignment="1">
      <alignment horizontal="center" vertical="center"/>
      <protection/>
    </xf>
    <xf numFmtId="49" fontId="10" fillId="0" borderId="19" xfId="46" applyNumberFormat="1" applyFont="1" applyFill="1" applyBorder="1" applyAlignment="1">
      <alignment horizontal="center" vertical="center"/>
      <protection/>
    </xf>
    <xf numFmtId="0" fontId="3" fillId="0" borderId="33" xfId="46" applyNumberFormat="1" applyFont="1" applyFill="1" applyBorder="1" applyAlignment="1">
      <alignment horizontal="center" vertical="center" wrapText="1"/>
      <protection/>
    </xf>
    <xf numFmtId="0" fontId="3" fillId="0" borderId="39" xfId="46" applyNumberFormat="1" applyFont="1" applyFill="1" applyBorder="1" applyAlignment="1">
      <alignment horizontal="center" vertical="center" wrapText="1"/>
      <protection/>
    </xf>
    <xf numFmtId="49" fontId="18" fillId="0" borderId="0" xfId="46" applyNumberFormat="1" applyFont="1" applyFill="1" applyAlignment="1">
      <alignment horizontal="center" vertical="center"/>
      <protection/>
    </xf>
    <xf numFmtId="49" fontId="3" fillId="0" borderId="14" xfId="46" applyNumberFormat="1" applyFont="1" applyFill="1" applyBorder="1" applyAlignment="1">
      <alignment horizontal="center" vertical="center"/>
      <protection/>
    </xf>
    <xf numFmtId="49" fontId="3" fillId="0" borderId="12" xfId="46" applyNumberFormat="1" applyFont="1" applyFill="1" applyBorder="1" applyAlignment="1">
      <alignment horizontal="center" vertical="center"/>
      <protection/>
    </xf>
    <xf numFmtId="49" fontId="3" fillId="0" borderId="13" xfId="46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46" applyNumberFormat="1" applyFont="1" applyFill="1" applyAlignment="1">
      <alignment horizontal="right" vertical="center"/>
      <protection/>
    </xf>
    <xf numFmtId="0" fontId="3" fillId="0" borderId="38" xfId="46" applyFont="1" applyFill="1" applyBorder="1" applyAlignment="1">
      <alignment horizontal="left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3" fillId="0" borderId="33" xfId="46" applyFont="1" applyFill="1" applyBorder="1" applyAlignment="1">
      <alignment horizontal="left" vertical="center" wrapText="1"/>
      <protection/>
    </xf>
    <xf numFmtId="0" fontId="3" fillId="0" borderId="34" xfId="46" applyFont="1" applyFill="1" applyBorder="1" applyAlignment="1">
      <alignment horizontal="left" vertical="center" wrapText="1"/>
      <protection/>
    </xf>
    <xf numFmtId="0" fontId="3" fillId="0" borderId="19" xfId="46" applyFont="1" applyFill="1" applyBorder="1" applyAlignment="1">
      <alignment horizontal="left" vertical="center" wrapText="1"/>
      <protection/>
    </xf>
    <xf numFmtId="0" fontId="3" fillId="0" borderId="28" xfId="46" applyFont="1" applyFill="1" applyBorder="1" applyAlignment="1">
      <alignment horizontal="left" vertical="center" wrapText="1"/>
      <protection/>
    </xf>
    <xf numFmtId="0" fontId="3" fillId="0" borderId="40" xfId="46" applyFont="1" applyFill="1" applyBorder="1" applyAlignment="1">
      <alignment horizontal="left" vertical="center" wrapText="1"/>
      <protection/>
    </xf>
    <xf numFmtId="0" fontId="3" fillId="0" borderId="41" xfId="46" applyFont="1" applyFill="1" applyBorder="1" applyAlignment="1">
      <alignment horizontal="left" vertical="center" wrapText="1"/>
      <protection/>
    </xf>
    <xf numFmtId="0" fontId="3" fillId="0" borderId="30" xfId="46" applyFont="1" applyFill="1" applyBorder="1" applyAlignment="1">
      <alignment horizontal="left" vertical="center" wrapText="1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43" fillId="0" borderId="0" xfId="45" applyFont="1" applyAlignment="1">
      <alignment horizontal="center" vertical="center"/>
      <protection/>
    </xf>
    <xf numFmtId="187" fontId="3" fillId="0" borderId="22" xfId="72" applyNumberFormat="1" applyFont="1" applyFill="1" applyBorder="1" applyAlignment="1" applyProtection="1">
      <alignment horizontal="center" vertical="center"/>
      <protection/>
    </xf>
    <xf numFmtId="187" fontId="7" fillId="0" borderId="22" xfId="72" applyNumberFormat="1" applyFont="1" applyFill="1" applyBorder="1" applyAlignment="1" applyProtection="1">
      <alignment horizontal="center" vertical="center"/>
      <protection/>
    </xf>
    <xf numFmtId="187" fontId="7" fillId="0" borderId="23" xfId="72" applyNumberFormat="1" applyFont="1" applyFill="1" applyBorder="1" applyAlignment="1" applyProtection="1">
      <alignment horizontal="center" vertical="center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3232 2" xfId="22"/>
    <cellStyle name="3232 3" xfId="23"/>
    <cellStyle name="3232 4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2" xfId="46"/>
    <cellStyle name="常规 2 2" xfId="47"/>
    <cellStyle name="常规 2 2 2" xfId="48"/>
    <cellStyle name="常规 2 2 2 2" xfId="49"/>
    <cellStyle name="常规 2 2 3" xfId="50"/>
    <cellStyle name="常规 2 2 4" xfId="51"/>
    <cellStyle name="常规 2 3" xfId="52"/>
    <cellStyle name="常规 2 3 2" xfId="53"/>
    <cellStyle name="常规 2 4" xfId="54"/>
    <cellStyle name="常规 2 5" xfId="55"/>
    <cellStyle name="常规 2 6" xfId="56"/>
    <cellStyle name="常规 3" xfId="57"/>
    <cellStyle name="常规 3 2" xfId="58"/>
    <cellStyle name="常规 3 2 2" xfId="59"/>
    <cellStyle name="常规 3 3" xfId="60"/>
    <cellStyle name="常规 3 3 2" xfId="61"/>
    <cellStyle name="常规 3 4" xfId="62"/>
    <cellStyle name="常规 3 5" xfId="63"/>
    <cellStyle name="常规 3 6" xfId="64"/>
    <cellStyle name="常规 4" xfId="65"/>
    <cellStyle name="常规 4 2" xfId="66"/>
    <cellStyle name="常规 4 2 2" xfId="67"/>
    <cellStyle name="常规 4 3" xfId="68"/>
    <cellStyle name="常规 4 3 2" xfId="69"/>
    <cellStyle name="常规 4 4" xfId="70"/>
    <cellStyle name="常规 4 5" xfId="71"/>
    <cellStyle name="常规 5" xfId="72"/>
    <cellStyle name="常规 5 2" xfId="73"/>
    <cellStyle name="常规 6" xfId="74"/>
    <cellStyle name="常规 6 2" xfId="75"/>
    <cellStyle name="常规 6 3" xfId="76"/>
    <cellStyle name="常规 7" xfId="77"/>
    <cellStyle name="常规 7 2" xfId="78"/>
    <cellStyle name="常规 7 3" xfId="79"/>
    <cellStyle name="常规 8" xfId="80"/>
    <cellStyle name="常规 8 2" xfId="81"/>
    <cellStyle name="常规 8 3" xfId="82"/>
    <cellStyle name="常规 9" xfId="83"/>
    <cellStyle name="常规 9 2" xfId="84"/>
    <cellStyle name="常规 9 3" xfId="85"/>
    <cellStyle name="常规_2010预算草案（人代会附表1）" xfId="86"/>
    <cellStyle name="常规_8月财政收入测算表1" xfId="87"/>
    <cellStyle name="好" xfId="88"/>
    <cellStyle name="汇总" xfId="89"/>
    <cellStyle name="Currency" xfId="90"/>
    <cellStyle name="货币 2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千位分隔 2" xfId="99"/>
    <cellStyle name="千位分隔 2 2" xfId="100"/>
    <cellStyle name="千位分隔 3" xfId="101"/>
    <cellStyle name="千位分隔 4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样式 1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38.375" style="0" customWidth="1"/>
    <col min="2" max="2" width="10.125" style="0" customWidth="1"/>
    <col min="3" max="3" width="10.875" style="0" customWidth="1"/>
    <col min="4" max="4" width="10.50390625" style="0" customWidth="1"/>
    <col min="5" max="5" width="10.625" style="0" customWidth="1"/>
    <col min="6" max="6" width="12.75390625" style="0" customWidth="1"/>
    <col min="7" max="7" width="29.75390625" style="0" customWidth="1"/>
  </cols>
  <sheetData>
    <row r="1" spans="1:7" ht="19.5" customHeight="1">
      <c r="A1" s="72" t="s">
        <v>1452</v>
      </c>
      <c r="B1" s="73"/>
      <c r="C1" s="73"/>
      <c r="D1" s="73"/>
      <c r="E1" s="73"/>
      <c r="F1" s="73"/>
      <c r="G1" s="73"/>
    </row>
    <row r="2" spans="1:7" ht="30.75" customHeight="1">
      <c r="A2" s="216" t="s">
        <v>1400</v>
      </c>
      <c r="B2" s="216"/>
      <c r="C2" s="216"/>
      <c r="D2" s="216"/>
      <c r="E2" s="216"/>
      <c r="F2" s="216"/>
      <c r="G2" s="216"/>
    </row>
    <row r="3" spans="1:7" ht="20.25" customHeight="1" thickBot="1">
      <c r="A3" s="74"/>
      <c r="B3" s="73"/>
      <c r="C3" s="73"/>
      <c r="D3" s="73"/>
      <c r="E3" s="73"/>
      <c r="F3" s="217" t="s">
        <v>1455</v>
      </c>
      <c r="G3" s="217"/>
    </row>
    <row r="4" spans="1:7" s="1" customFormat="1" ht="43.5" thickTop="1">
      <c r="A4" s="75" t="s">
        <v>172</v>
      </c>
      <c r="B4" s="76" t="s">
        <v>1403</v>
      </c>
      <c r="C4" s="76" t="s">
        <v>1405</v>
      </c>
      <c r="D4" s="77" t="s">
        <v>1404</v>
      </c>
      <c r="E4" s="78" t="s">
        <v>627</v>
      </c>
      <c r="F4" s="76" t="s">
        <v>628</v>
      </c>
      <c r="G4" s="79" t="s">
        <v>383</v>
      </c>
    </row>
    <row r="5" spans="1:7" s="2" customFormat="1" ht="18.75" customHeight="1">
      <c r="A5" s="80" t="s">
        <v>173</v>
      </c>
      <c r="B5" s="45">
        <f>SUM(B6:B18)</f>
        <v>17869</v>
      </c>
      <c r="C5" s="45">
        <f>SUM(C6:C18)</f>
        <v>8300</v>
      </c>
      <c r="D5" s="45">
        <f>SUM(D6:D18)</f>
        <v>8246</v>
      </c>
      <c r="E5" s="46">
        <f aca="true" t="shared" si="0" ref="E5:E23">+D5/C5*100</f>
        <v>99.34939759036145</v>
      </c>
      <c r="F5" s="46">
        <f aca="true" t="shared" si="1" ref="F5:F24">+(D5-B5)/B5*100</f>
        <v>-53.853041580390624</v>
      </c>
      <c r="G5" s="81"/>
    </row>
    <row r="6" spans="1:8" s="2" customFormat="1" ht="18.75" customHeight="1">
      <c r="A6" s="82" t="s">
        <v>174</v>
      </c>
      <c r="B6" s="83">
        <v>962</v>
      </c>
      <c r="C6" s="84">
        <v>2650</v>
      </c>
      <c r="D6" s="83">
        <v>2742</v>
      </c>
      <c r="E6" s="46">
        <f t="shared" si="0"/>
        <v>103.47169811320755</v>
      </c>
      <c r="F6" s="46">
        <f t="shared" si="1"/>
        <v>185.03118503118503</v>
      </c>
      <c r="G6" s="81"/>
      <c r="H6" s="3"/>
    </row>
    <row r="7" spans="1:7" s="2" customFormat="1" ht="18.75" customHeight="1">
      <c r="A7" s="82" t="s">
        <v>175</v>
      </c>
      <c r="B7" s="83">
        <v>4127</v>
      </c>
      <c r="C7" s="84">
        <v>2070</v>
      </c>
      <c r="D7" s="83">
        <v>2067</v>
      </c>
      <c r="E7" s="46">
        <f t="shared" si="0"/>
        <v>99.85507246376811</v>
      </c>
      <c r="F7" s="46">
        <f t="shared" si="1"/>
        <v>-49.91519263387448</v>
      </c>
      <c r="G7" s="85"/>
    </row>
    <row r="8" spans="1:7" s="2" customFormat="1" ht="18.75" customHeight="1">
      <c r="A8" s="86" t="s">
        <v>176</v>
      </c>
      <c r="B8" s="83">
        <v>578</v>
      </c>
      <c r="C8" s="84">
        <v>250</v>
      </c>
      <c r="D8" s="83">
        <v>466</v>
      </c>
      <c r="E8" s="46">
        <f t="shared" si="0"/>
        <v>186.4</v>
      </c>
      <c r="F8" s="46">
        <f t="shared" si="1"/>
        <v>-19.377162629757784</v>
      </c>
      <c r="G8" s="81"/>
    </row>
    <row r="9" spans="1:7" s="2" customFormat="1" ht="18.75" customHeight="1">
      <c r="A9" s="82" t="s">
        <v>177</v>
      </c>
      <c r="B9" s="83">
        <v>209</v>
      </c>
      <c r="C9" s="84">
        <v>500</v>
      </c>
      <c r="D9" s="83">
        <v>226</v>
      </c>
      <c r="E9" s="46">
        <f t="shared" si="0"/>
        <v>45.2</v>
      </c>
      <c r="F9" s="46">
        <f t="shared" si="1"/>
        <v>8.133971291866029</v>
      </c>
      <c r="G9" s="81"/>
    </row>
    <row r="10" spans="1:7" s="2" customFormat="1" ht="18.75" customHeight="1">
      <c r="A10" s="82" t="s">
        <v>178</v>
      </c>
      <c r="B10" s="83">
        <v>218</v>
      </c>
      <c r="C10" s="45">
        <v>250</v>
      </c>
      <c r="D10" s="83">
        <v>260</v>
      </c>
      <c r="E10" s="46">
        <f t="shared" si="0"/>
        <v>104</v>
      </c>
      <c r="F10" s="46">
        <f t="shared" si="1"/>
        <v>19.26605504587156</v>
      </c>
      <c r="G10" s="85"/>
    </row>
    <row r="11" spans="1:7" s="2" customFormat="1" ht="18.75" customHeight="1">
      <c r="A11" s="87" t="s">
        <v>1315</v>
      </c>
      <c r="B11" s="83">
        <v>620</v>
      </c>
      <c r="C11" s="45">
        <v>550</v>
      </c>
      <c r="D11" s="83">
        <v>649</v>
      </c>
      <c r="E11" s="46">
        <f>+D11/C11*100</f>
        <v>118</v>
      </c>
      <c r="F11" s="46">
        <f>+(D11-B11)/B11*100</f>
        <v>4.67741935483871</v>
      </c>
      <c r="G11" s="85"/>
    </row>
    <row r="12" spans="1:7" s="2" customFormat="1" ht="18.75" customHeight="1">
      <c r="A12" s="86" t="s">
        <v>179</v>
      </c>
      <c r="B12" s="83">
        <v>233</v>
      </c>
      <c r="C12" s="45">
        <v>250</v>
      </c>
      <c r="D12" s="83">
        <v>224</v>
      </c>
      <c r="E12" s="46">
        <f aca="true" t="shared" si="2" ref="E12:E17">+D12/C12*100</f>
        <v>89.60000000000001</v>
      </c>
      <c r="F12" s="46">
        <f aca="true" t="shared" si="3" ref="F12:F17">+(D12-B12)/B12*100</f>
        <v>-3.862660944206009</v>
      </c>
      <c r="G12" s="81"/>
    </row>
    <row r="13" spans="1:7" s="2" customFormat="1" ht="18.75" customHeight="1">
      <c r="A13" s="82" t="s">
        <v>1316</v>
      </c>
      <c r="B13" s="83">
        <v>108</v>
      </c>
      <c r="C13" s="45">
        <v>150</v>
      </c>
      <c r="D13" s="83">
        <v>168</v>
      </c>
      <c r="E13" s="46">
        <f t="shared" si="2"/>
        <v>112.00000000000001</v>
      </c>
      <c r="F13" s="46">
        <f t="shared" si="3"/>
        <v>55.55555555555556</v>
      </c>
      <c r="G13" s="81"/>
    </row>
    <row r="14" spans="1:7" s="2" customFormat="1" ht="18.75" customHeight="1">
      <c r="A14" s="88" t="s">
        <v>180</v>
      </c>
      <c r="B14" s="89">
        <v>299</v>
      </c>
      <c r="C14" s="45">
        <v>250</v>
      </c>
      <c r="D14" s="89">
        <v>240</v>
      </c>
      <c r="E14" s="46">
        <f t="shared" si="2"/>
        <v>96</v>
      </c>
      <c r="F14" s="46">
        <f t="shared" si="3"/>
        <v>-19.732441471571907</v>
      </c>
      <c r="G14" s="81"/>
    </row>
    <row r="15" spans="1:7" s="2" customFormat="1" ht="18.75" customHeight="1">
      <c r="A15" s="88" t="s">
        <v>1317</v>
      </c>
      <c r="B15" s="89">
        <v>238</v>
      </c>
      <c r="C15" s="45">
        <v>150</v>
      </c>
      <c r="D15" s="89">
        <v>140</v>
      </c>
      <c r="E15" s="46">
        <f t="shared" si="2"/>
        <v>93.33333333333333</v>
      </c>
      <c r="F15" s="46">
        <f t="shared" si="3"/>
        <v>-41.17647058823529</v>
      </c>
      <c r="G15" s="81"/>
    </row>
    <row r="16" spans="1:7" s="2" customFormat="1" ht="18.75" customHeight="1">
      <c r="A16" s="88" t="s">
        <v>1318</v>
      </c>
      <c r="B16" s="89">
        <v>209</v>
      </c>
      <c r="C16" s="45">
        <v>180</v>
      </c>
      <c r="D16" s="89">
        <v>243</v>
      </c>
      <c r="E16" s="46">
        <f t="shared" si="2"/>
        <v>135</v>
      </c>
      <c r="F16" s="46">
        <f t="shared" si="3"/>
        <v>16.267942583732058</v>
      </c>
      <c r="G16" s="81"/>
    </row>
    <row r="17" spans="1:7" s="2" customFormat="1" ht="18.75" customHeight="1">
      <c r="A17" s="88" t="s">
        <v>181</v>
      </c>
      <c r="B17" s="89">
        <v>9650</v>
      </c>
      <c r="C17" s="45">
        <v>800</v>
      </c>
      <c r="D17" s="89">
        <v>246</v>
      </c>
      <c r="E17" s="46">
        <f t="shared" si="2"/>
        <v>30.75</v>
      </c>
      <c r="F17" s="46">
        <f t="shared" si="3"/>
        <v>-97.45077720207253</v>
      </c>
      <c r="G17" s="81"/>
    </row>
    <row r="18" spans="1:7" s="2" customFormat="1" ht="18.75" customHeight="1">
      <c r="A18" s="88" t="s">
        <v>182</v>
      </c>
      <c r="B18" s="45">
        <v>418</v>
      </c>
      <c r="C18" s="45">
        <v>250</v>
      </c>
      <c r="D18" s="45">
        <v>575</v>
      </c>
      <c r="E18" s="48">
        <f t="shared" si="0"/>
        <v>229.99999999999997</v>
      </c>
      <c r="F18" s="48">
        <f t="shared" si="1"/>
        <v>37.55980861244019</v>
      </c>
      <c r="G18" s="81"/>
    </row>
    <row r="19" spans="1:7" s="2" customFormat="1" ht="18.75" customHeight="1">
      <c r="A19" s="90" t="s">
        <v>183</v>
      </c>
      <c r="B19" s="47">
        <f>SUM(B20:B23)</f>
        <v>14740</v>
      </c>
      <c r="C19" s="47">
        <f>SUM(C20:C23)</f>
        <v>13700</v>
      </c>
      <c r="D19" s="47">
        <f>SUM(D20:D23)</f>
        <v>13754</v>
      </c>
      <c r="E19" s="48">
        <f t="shared" si="0"/>
        <v>100.39416058394161</v>
      </c>
      <c r="F19" s="48">
        <f t="shared" si="1"/>
        <v>-6.689280868385346</v>
      </c>
      <c r="G19" s="81"/>
    </row>
    <row r="20" spans="1:7" s="2" customFormat="1" ht="18.75" customHeight="1">
      <c r="A20" s="90" t="s">
        <v>184</v>
      </c>
      <c r="B20" s="89">
        <v>3238</v>
      </c>
      <c r="C20" s="91">
        <v>1000</v>
      </c>
      <c r="D20" s="89">
        <v>1061</v>
      </c>
      <c r="E20" s="48">
        <f t="shared" si="0"/>
        <v>106.1</v>
      </c>
      <c r="F20" s="48">
        <f t="shared" si="1"/>
        <v>-67.23285978999382</v>
      </c>
      <c r="G20" s="81"/>
    </row>
    <row r="21" spans="1:7" s="2" customFormat="1" ht="18.75" customHeight="1">
      <c r="A21" s="90" t="s">
        <v>185</v>
      </c>
      <c r="B21" s="47">
        <v>3186</v>
      </c>
      <c r="C21" s="92">
        <v>3000</v>
      </c>
      <c r="D21" s="47">
        <v>3387</v>
      </c>
      <c r="E21" s="48">
        <f t="shared" si="0"/>
        <v>112.9</v>
      </c>
      <c r="F21" s="48">
        <f t="shared" si="1"/>
        <v>6.308851224105462</v>
      </c>
      <c r="G21" s="81"/>
    </row>
    <row r="22" spans="1:7" s="2" customFormat="1" ht="18.75" customHeight="1">
      <c r="A22" s="90" t="s">
        <v>186</v>
      </c>
      <c r="B22" s="47">
        <v>3613</v>
      </c>
      <c r="C22" s="92">
        <v>2950</v>
      </c>
      <c r="D22" s="47">
        <v>3078</v>
      </c>
      <c r="E22" s="48">
        <f t="shared" si="0"/>
        <v>104.33898305084746</v>
      </c>
      <c r="F22" s="48">
        <f t="shared" si="1"/>
        <v>-14.807639081096042</v>
      </c>
      <c r="G22" s="81"/>
    </row>
    <row r="23" spans="1:7" s="2" customFormat="1" ht="18.75" customHeight="1">
      <c r="A23" s="90" t="s">
        <v>187</v>
      </c>
      <c r="B23" s="89">
        <v>4703</v>
      </c>
      <c r="C23" s="92">
        <v>6750</v>
      </c>
      <c r="D23" s="89">
        <v>6228</v>
      </c>
      <c r="E23" s="48">
        <f t="shared" si="0"/>
        <v>92.26666666666667</v>
      </c>
      <c r="F23" s="48">
        <f t="shared" si="1"/>
        <v>32.426110992983205</v>
      </c>
      <c r="G23" s="81"/>
    </row>
    <row r="24" spans="1:10" s="4" customFormat="1" ht="18.75" customHeight="1" thickBot="1">
      <c r="A24" s="93" t="s">
        <v>629</v>
      </c>
      <c r="B24" s="49">
        <f>B5+B19</f>
        <v>32609</v>
      </c>
      <c r="C24" s="49">
        <f>C5+C19</f>
        <v>22000</v>
      </c>
      <c r="D24" s="49">
        <f>D5+D19</f>
        <v>22000</v>
      </c>
      <c r="E24" s="50">
        <f>+D24/C24*100</f>
        <v>100</v>
      </c>
      <c r="F24" s="50">
        <f t="shared" si="1"/>
        <v>-32.53396301634518</v>
      </c>
      <c r="G24" s="94"/>
      <c r="J24" s="27"/>
    </row>
    <row r="25" spans="1:7" ht="20.25" customHeight="1" hidden="1">
      <c r="A25" s="95"/>
      <c r="B25" s="95"/>
      <c r="C25" s="95"/>
      <c r="D25" s="95">
        <f>3119398-465157</f>
        <v>2654241</v>
      </c>
      <c r="E25" s="95"/>
      <c r="F25" s="95"/>
      <c r="G25" s="95"/>
    </row>
    <row r="26" spans="1:7" ht="18" customHeight="1" thickTop="1">
      <c r="A26" s="95"/>
      <c r="B26" s="95"/>
      <c r="C26" s="95"/>
      <c r="D26" s="96"/>
      <c r="E26" s="95"/>
      <c r="F26" s="95"/>
      <c r="G26" s="95"/>
    </row>
    <row r="27" spans="1:7" ht="18" customHeight="1">
      <c r="A27" s="73"/>
      <c r="B27" s="73"/>
      <c r="C27" s="73"/>
      <c r="D27" s="97"/>
      <c r="E27" s="73"/>
      <c r="F27" s="73"/>
      <c r="G27" s="73"/>
    </row>
    <row r="28" spans="1:7" ht="18" customHeight="1">
      <c r="A28" s="73"/>
      <c r="B28" s="73"/>
      <c r="C28" s="73"/>
      <c r="D28" s="97"/>
      <c r="E28" s="73"/>
      <c r="F28" s="97"/>
      <c r="G28" s="73"/>
    </row>
    <row r="29" spans="1:7" ht="18" customHeight="1">
      <c r="A29" s="73"/>
      <c r="B29" s="73"/>
      <c r="C29" s="73"/>
      <c r="D29" s="97"/>
      <c r="E29" s="73"/>
      <c r="F29" s="73"/>
      <c r="G29" s="73"/>
    </row>
    <row r="30" spans="1:7" ht="18" customHeight="1">
      <c r="A30" s="73"/>
      <c r="B30" s="73"/>
      <c r="C30" s="73"/>
      <c r="D30" s="97"/>
      <c r="E30" s="73"/>
      <c r="F30" s="73"/>
      <c r="G30" s="73"/>
    </row>
    <row r="31" ht="18" customHeight="1">
      <c r="D31" s="5"/>
    </row>
    <row r="32" ht="18" customHeight="1">
      <c r="D32" s="5"/>
    </row>
    <row r="33" ht="18" customHeight="1"/>
    <row r="34" ht="18" customHeight="1"/>
  </sheetData>
  <sheetProtection/>
  <mergeCells count="2">
    <mergeCell ref="A2:G2"/>
    <mergeCell ref="F3:G3"/>
  </mergeCells>
  <printOptions/>
  <pageMargins left="1.1811023622047245" right="1.1811023622047245" top="0.98" bottom="0.61" header="0.5118110236220472" footer="0.79"/>
  <pageSetup firstPageNumber="2" useFirstPageNumber="1" horizontalDpi="600" verticalDpi="600" orientation="landscape" paperSize="9" scale="90" r:id="rId1"/>
  <headerFooter alignWithMargins="0">
    <oddFooter>&amp;C第 1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zoomScalePageLayoutView="0" workbookViewId="0" topLeftCell="A1">
      <selection activeCell="A10" sqref="A10"/>
    </sheetView>
  </sheetViews>
  <sheetFormatPr defaultColWidth="7.875" defaultRowHeight="14.25"/>
  <cols>
    <col min="1" max="1" width="39.125" style="8" bestFit="1" customWidth="1"/>
    <col min="2" max="2" width="21.00390625" style="8" customWidth="1"/>
    <col min="3" max="3" width="23.375" style="8" customWidth="1"/>
    <col min="4" max="4" width="33.00390625" style="8" customWidth="1"/>
    <col min="5" max="244" width="7.875" style="8" bestFit="1" customWidth="1"/>
    <col min="245" max="16384" width="7.875" style="8" customWidth="1"/>
  </cols>
  <sheetData>
    <row r="1" spans="1:4" ht="28.5" customHeight="1">
      <c r="A1" s="264" t="s">
        <v>15</v>
      </c>
      <c r="B1" s="264"/>
      <c r="C1" s="264"/>
      <c r="D1" s="264"/>
    </row>
    <row r="2" spans="1:4" s="9" customFormat="1" ht="26.25" customHeight="1" thickBot="1">
      <c r="A2" s="196"/>
      <c r="B2" s="34"/>
      <c r="C2" s="34"/>
      <c r="D2" s="197" t="s">
        <v>16</v>
      </c>
    </row>
    <row r="3" spans="1:4" s="11" customFormat="1" ht="35.25" customHeight="1" thickTop="1">
      <c r="A3" s="188" t="s">
        <v>784</v>
      </c>
      <c r="B3" s="189" t="s">
        <v>1406</v>
      </c>
      <c r="C3" s="189" t="s">
        <v>1407</v>
      </c>
      <c r="D3" s="190" t="s">
        <v>350</v>
      </c>
    </row>
    <row r="4" spans="1:4" ht="35.25" customHeight="1">
      <c r="A4" s="181" t="s">
        <v>1419</v>
      </c>
      <c r="B4" s="172">
        <v>113</v>
      </c>
      <c r="C4" s="191">
        <v>75</v>
      </c>
      <c r="D4" s="192">
        <f>+(C4-B4)/B4*100</f>
        <v>-33.6283185840708</v>
      </c>
    </row>
    <row r="5" spans="1:4" ht="35.25" customHeight="1">
      <c r="A5" s="181" t="s">
        <v>1420</v>
      </c>
      <c r="B5" s="172">
        <v>313</v>
      </c>
      <c r="C5" s="193">
        <v>250</v>
      </c>
      <c r="D5" s="192">
        <f>+(C5-B5)/B5*100</f>
        <v>-20.12779552715655</v>
      </c>
    </row>
    <row r="6" spans="1:4" ht="35.25" customHeight="1">
      <c r="A6" s="181" t="s">
        <v>1421</v>
      </c>
      <c r="B6" s="172">
        <v>10091</v>
      </c>
      <c r="C6" s="194">
        <v>6975</v>
      </c>
      <c r="D6" s="192">
        <f>+(C6-B6)/B6*100</f>
        <v>-30.879001090080273</v>
      </c>
    </row>
    <row r="7" spans="1:4" ht="35.25" customHeight="1">
      <c r="A7" s="181" t="s">
        <v>1422</v>
      </c>
      <c r="B7" s="172"/>
      <c r="C7" s="191">
        <v>110</v>
      </c>
      <c r="D7" s="192"/>
    </row>
    <row r="8" spans="1:4" ht="35.25" customHeight="1">
      <c r="A8" s="181" t="s">
        <v>1423</v>
      </c>
      <c r="B8" s="172">
        <v>183</v>
      </c>
      <c r="C8" s="195">
        <v>30</v>
      </c>
      <c r="D8" s="192">
        <f>+(C8-B8)/B8*100</f>
        <v>-83.60655737704919</v>
      </c>
    </row>
    <row r="9" spans="1:4" ht="35.25" customHeight="1">
      <c r="A9" s="181" t="s">
        <v>1424</v>
      </c>
      <c r="B9" s="172">
        <v>622</v>
      </c>
      <c r="C9" s="191">
        <v>300</v>
      </c>
      <c r="D9" s="192">
        <f>+(C9-B9)/B9*100</f>
        <v>-51.76848874598071</v>
      </c>
    </row>
    <row r="10" spans="1:4" ht="35.25" customHeight="1">
      <c r="A10" s="181" t="s">
        <v>1425</v>
      </c>
      <c r="B10" s="191"/>
      <c r="C10" s="191"/>
      <c r="D10" s="192"/>
    </row>
    <row r="11" spans="1:4" s="21" customFormat="1" ht="35.25" customHeight="1" thickBot="1">
      <c r="A11" s="187" t="s">
        <v>785</v>
      </c>
      <c r="B11" s="69">
        <f>SUM(B4:B10)</f>
        <v>11322</v>
      </c>
      <c r="C11" s="69">
        <f>SUM(C4:C10)</f>
        <v>7740</v>
      </c>
      <c r="D11" s="70">
        <f>+(C11-B11)/B11*100</f>
        <v>-31.63751987281399</v>
      </c>
    </row>
    <row r="12" spans="1:4" ht="11.25" customHeight="1" hidden="1">
      <c r="A12" s="265"/>
      <c r="B12" s="265"/>
      <c r="C12" s="265"/>
      <c r="D12" s="265"/>
    </row>
    <row r="13" spans="1:4" ht="12" customHeight="1" thickTop="1">
      <c r="A13" s="265"/>
      <c r="B13" s="265"/>
      <c r="C13" s="265"/>
      <c r="D13" s="265"/>
    </row>
    <row r="14" spans="1:4" ht="24.75" customHeight="1">
      <c r="A14" s="265"/>
      <c r="B14" s="265"/>
      <c r="C14" s="265"/>
      <c r="D14" s="265"/>
    </row>
    <row r="15" spans="1:4" ht="24.75" customHeight="1">
      <c r="A15" s="265"/>
      <c r="B15" s="265"/>
      <c r="C15" s="265"/>
      <c r="D15" s="265"/>
    </row>
    <row r="16" spans="1:4" ht="18" customHeight="1">
      <c r="A16" s="265"/>
      <c r="B16" s="265"/>
      <c r="C16" s="265"/>
      <c r="D16" s="265"/>
    </row>
  </sheetData>
  <sheetProtection/>
  <mergeCells count="2">
    <mergeCell ref="A1:D1"/>
    <mergeCell ref="A12:D16"/>
  </mergeCells>
  <printOptions horizontalCentered="1"/>
  <pageMargins left="0.8" right="0.63" top="1.26" bottom="1.1811023622047245" header="0.15748031496062992" footer="0.9055118110236221"/>
  <pageSetup firstPageNumber="37" useFirstPageNumber="1" horizontalDpi="600" verticalDpi="600" orientation="landscape" paperSize="9" r:id="rId1"/>
  <headerFooter alignWithMargins="0">
    <oddFooter>&amp;C第 27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4"/>
  <sheetViews>
    <sheetView showZeros="0" zoomScalePageLayoutView="0" workbookViewId="0" topLeftCell="A1">
      <selection activeCell="A81" sqref="A81:IV83"/>
    </sheetView>
  </sheetViews>
  <sheetFormatPr defaultColWidth="9.125" defaultRowHeight="14.25"/>
  <cols>
    <col min="1" max="1" width="53.875" style="19" customWidth="1"/>
    <col min="2" max="2" width="22.50390625" style="19" customWidth="1"/>
    <col min="3" max="3" width="23.00390625" style="19" customWidth="1"/>
    <col min="4" max="4" width="25.25390625" style="19" customWidth="1"/>
    <col min="5" max="16384" width="9.125" style="19" customWidth="1"/>
  </cols>
  <sheetData>
    <row r="1" spans="1:4" ht="23.25" customHeight="1">
      <c r="A1" s="229" t="s">
        <v>18</v>
      </c>
      <c r="B1" s="229"/>
      <c r="C1" s="229"/>
      <c r="D1" s="229"/>
    </row>
    <row r="2" spans="1:4" ht="15" thickBot="1">
      <c r="A2" s="266"/>
      <c r="B2" s="266"/>
      <c r="C2" s="266"/>
      <c r="D2" s="199" t="s">
        <v>17</v>
      </c>
    </row>
    <row r="3" spans="1:4" ht="18.75" customHeight="1" thickTop="1">
      <c r="A3" s="33" t="s">
        <v>192</v>
      </c>
      <c r="B3" s="30" t="s">
        <v>1355</v>
      </c>
      <c r="C3" s="30" t="s">
        <v>1407</v>
      </c>
      <c r="D3" s="31" t="s">
        <v>1356</v>
      </c>
    </row>
    <row r="4" spans="1:4" ht="17.25" customHeight="1" hidden="1">
      <c r="A4" s="120" t="s">
        <v>1358</v>
      </c>
      <c r="B4" s="200">
        <f>B5</f>
        <v>0</v>
      </c>
      <c r="C4" s="200">
        <f>C5</f>
        <v>0</v>
      </c>
      <c r="D4" s="201"/>
    </row>
    <row r="5" spans="1:4" ht="15" customHeight="1" hidden="1">
      <c r="A5" s="120" t="s">
        <v>786</v>
      </c>
      <c r="B5" s="200">
        <f>SUM(B6:B11)</f>
        <v>0</v>
      </c>
      <c r="C5" s="200">
        <f>SUM(C6:C11)</f>
        <v>0</v>
      </c>
      <c r="D5" s="201"/>
    </row>
    <row r="6" spans="1:4" ht="19.5" customHeight="1" hidden="1">
      <c r="A6" s="120" t="s">
        <v>472</v>
      </c>
      <c r="B6" s="202"/>
      <c r="C6" s="202"/>
      <c r="D6" s="201"/>
    </row>
    <row r="7" spans="1:4" ht="19.5" customHeight="1" hidden="1">
      <c r="A7" s="120" t="s">
        <v>473</v>
      </c>
      <c r="B7" s="202"/>
      <c r="C7" s="202"/>
      <c r="D7" s="201"/>
    </row>
    <row r="8" spans="1:4" ht="14.25" hidden="1">
      <c r="A8" s="120" t="s">
        <v>474</v>
      </c>
      <c r="B8" s="203"/>
      <c r="C8" s="203"/>
      <c r="D8" s="201"/>
    </row>
    <row r="9" spans="1:4" ht="14.25" hidden="1">
      <c r="A9" s="120" t="s">
        <v>475</v>
      </c>
      <c r="B9" s="203"/>
      <c r="C9" s="203"/>
      <c r="D9" s="201"/>
    </row>
    <row r="10" spans="1:4" ht="19.5" customHeight="1" hidden="1">
      <c r="A10" s="120" t="s">
        <v>476</v>
      </c>
      <c r="B10" s="202"/>
      <c r="C10" s="202"/>
      <c r="D10" s="201"/>
    </row>
    <row r="11" spans="1:4" ht="14.25" hidden="1">
      <c r="A11" s="120" t="s">
        <v>787</v>
      </c>
      <c r="B11" s="203"/>
      <c r="C11" s="203"/>
      <c r="D11" s="201"/>
    </row>
    <row r="12" spans="1:4" ht="19.5" customHeight="1" hidden="1">
      <c r="A12" s="120" t="s">
        <v>788</v>
      </c>
      <c r="B12" s="204">
        <f>B13+B20</f>
        <v>0</v>
      </c>
      <c r="C12" s="204">
        <f>C13+C20</f>
        <v>0</v>
      </c>
      <c r="D12" s="201"/>
    </row>
    <row r="13" spans="1:4" ht="19.5" customHeight="1" hidden="1">
      <c r="A13" s="120" t="s">
        <v>789</v>
      </c>
      <c r="B13" s="204">
        <f>SUM(B14:B19)</f>
        <v>0</v>
      </c>
      <c r="C13" s="204">
        <f>SUM(C14:C19)</f>
        <v>0</v>
      </c>
      <c r="D13" s="201"/>
    </row>
    <row r="14" spans="1:4" ht="19.5" customHeight="1" hidden="1">
      <c r="A14" s="120" t="s">
        <v>790</v>
      </c>
      <c r="B14" s="202"/>
      <c r="C14" s="202"/>
      <c r="D14" s="201"/>
    </row>
    <row r="15" spans="1:4" ht="19.5" customHeight="1" hidden="1">
      <c r="A15" s="120" t="s">
        <v>791</v>
      </c>
      <c r="B15" s="202"/>
      <c r="C15" s="202"/>
      <c r="D15" s="201"/>
    </row>
    <row r="16" spans="1:4" ht="19.5" customHeight="1" hidden="1">
      <c r="A16" s="120" t="s">
        <v>792</v>
      </c>
      <c r="B16" s="202"/>
      <c r="C16" s="202"/>
      <c r="D16" s="201"/>
    </row>
    <row r="17" spans="1:4" ht="19.5" customHeight="1" hidden="1">
      <c r="A17" s="120" t="s">
        <v>793</v>
      </c>
      <c r="B17" s="202"/>
      <c r="C17" s="202"/>
      <c r="D17" s="201"/>
    </row>
    <row r="18" spans="1:4" ht="19.5" customHeight="1" hidden="1">
      <c r="A18" s="120" t="s">
        <v>794</v>
      </c>
      <c r="B18" s="202"/>
      <c r="C18" s="202"/>
      <c r="D18" s="201"/>
    </row>
    <row r="19" spans="1:4" ht="19.5" customHeight="1" hidden="1">
      <c r="A19" s="120" t="s">
        <v>795</v>
      </c>
      <c r="B19" s="202"/>
      <c r="C19" s="202"/>
      <c r="D19" s="201"/>
    </row>
    <row r="20" spans="1:4" ht="19.5" customHeight="1" hidden="1">
      <c r="A20" s="120" t="s">
        <v>1379</v>
      </c>
      <c r="B20" s="204">
        <f>SUM(B21:B24)</f>
        <v>0</v>
      </c>
      <c r="C20" s="204">
        <f>SUM(C21:C24)</f>
        <v>0</v>
      </c>
      <c r="D20" s="201"/>
    </row>
    <row r="21" spans="1:4" ht="19.5" customHeight="1" hidden="1">
      <c r="A21" s="120" t="s">
        <v>796</v>
      </c>
      <c r="B21" s="202"/>
      <c r="C21" s="202"/>
      <c r="D21" s="201"/>
    </row>
    <row r="22" spans="1:4" ht="19.5" customHeight="1" hidden="1">
      <c r="A22" s="120" t="s">
        <v>797</v>
      </c>
      <c r="B22" s="202"/>
      <c r="C22" s="202"/>
      <c r="D22" s="201"/>
    </row>
    <row r="23" spans="1:4" ht="19.5" customHeight="1" hidden="1">
      <c r="A23" s="120" t="s">
        <v>798</v>
      </c>
      <c r="B23" s="202"/>
      <c r="C23" s="202"/>
      <c r="D23" s="201"/>
    </row>
    <row r="24" spans="1:4" ht="19.5" customHeight="1" hidden="1">
      <c r="A24" s="120" t="s">
        <v>799</v>
      </c>
      <c r="B24" s="202"/>
      <c r="C24" s="202"/>
      <c r="D24" s="201"/>
    </row>
    <row r="25" spans="1:4" ht="19.5" customHeight="1" hidden="1">
      <c r="A25" s="120" t="s">
        <v>800</v>
      </c>
      <c r="B25" s="204">
        <f>B26+B30+B34</f>
        <v>0</v>
      </c>
      <c r="C25" s="204">
        <f>C26+C30+C34</f>
        <v>0</v>
      </c>
      <c r="D25" s="201"/>
    </row>
    <row r="26" spans="1:4" ht="19.5" customHeight="1" hidden="1">
      <c r="A26" s="120" t="s">
        <v>801</v>
      </c>
      <c r="B26" s="204">
        <f>SUM(B27:B29)</f>
        <v>0</v>
      </c>
      <c r="C26" s="204">
        <f>SUM(C27:C29)</f>
        <v>0</v>
      </c>
      <c r="D26" s="201"/>
    </row>
    <row r="27" spans="1:4" ht="19.5" customHeight="1" hidden="1">
      <c r="A27" s="120" t="s">
        <v>802</v>
      </c>
      <c r="B27" s="202"/>
      <c r="C27" s="202"/>
      <c r="D27" s="201"/>
    </row>
    <row r="28" spans="1:4" ht="19.5" customHeight="1" hidden="1">
      <c r="A28" s="120" t="s">
        <v>803</v>
      </c>
      <c r="B28" s="202"/>
      <c r="C28" s="202"/>
      <c r="D28" s="201"/>
    </row>
    <row r="29" spans="1:4" ht="19.5" customHeight="1" hidden="1">
      <c r="A29" s="120" t="s">
        <v>804</v>
      </c>
      <c r="B29" s="202"/>
      <c r="C29" s="202"/>
      <c r="D29" s="201"/>
    </row>
    <row r="30" spans="1:4" ht="19.5" customHeight="1" hidden="1">
      <c r="A30" s="120" t="s">
        <v>1380</v>
      </c>
      <c r="B30" s="204">
        <f>SUM(B31:B33)</f>
        <v>0</v>
      </c>
      <c r="C30" s="204">
        <f>SUM(C31:C33)</f>
        <v>0</v>
      </c>
      <c r="D30" s="201"/>
    </row>
    <row r="31" spans="1:4" ht="19.5" customHeight="1" hidden="1">
      <c r="A31" s="120" t="s">
        <v>802</v>
      </c>
      <c r="B31" s="202"/>
      <c r="C31" s="202"/>
      <c r="D31" s="201"/>
    </row>
    <row r="32" spans="1:4" ht="19.5" customHeight="1" hidden="1">
      <c r="A32" s="120" t="s">
        <v>803</v>
      </c>
      <c r="B32" s="202"/>
      <c r="C32" s="202"/>
      <c r="D32" s="201"/>
    </row>
    <row r="33" spans="1:4" ht="19.5" customHeight="1" hidden="1">
      <c r="A33" s="120" t="s">
        <v>805</v>
      </c>
      <c r="B33" s="202"/>
      <c r="C33" s="202"/>
      <c r="D33" s="201"/>
    </row>
    <row r="34" spans="1:4" ht="19.5" customHeight="1" hidden="1">
      <c r="A34" s="120" t="s">
        <v>806</v>
      </c>
      <c r="B34" s="204">
        <f>SUM(B35:B39)</f>
        <v>0</v>
      </c>
      <c r="C34" s="204">
        <f>SUM(C35:C39)</f>
        <v>0</v>
      </c>
      <c r="D34" s="201" t="e">
        <f aca="true" t="shared" si="0" ref="D34:D85">+(C34-B34)/B34*100</f>
        <v>#DIV/0!</v>
      </c>
    </row>
    <row r="35" spans="1:4" ht="19.5" customHeight="1" hidden="1">
      <c r="A35" s="120" t="s">
        <v>807</v>
      </c>
      <c r="B35" s="202"/>
      <c r="C35" s="202"/>
      <c r="D35" s="201" t="e">
        <f t="shared" si="0"/>
        <v>#DIV/0!</v>
      </c>
    </row>
    <row r="36" spans="1:4" ht="19.5" customHeight="1" hidden="1">
      <c r="A36" s="120" t="s">
        <v>808</v>
      </c>
      <c r="B36" s="202"/>
      <c r="C36" s="202"/>
      <c r="D36" s="201" t="e">
        <f t="shared" si="0"/>
        <v>#DIV/0!</v>
      </c>
    </row>
    <row r="37" spans="1:4" ht="19.5" customHeight="1" hidden="1">
      <c r="A37" s="120" t="s">
        <v>809</v>
      </c>
      <c r="B37" s="202"/>
      <c r="C37" s="202"/>
      <c r="D37" s="201" t="e">
        <f t="shared" si="0"/>
        <v>#DIV/0!</v>
      </c>
    </row>
    <row r="38" spans="1:4" ht="19.5" customHeight="1" hidden="1">
      <c r="A38" s="120" t="s">
        <v>810</v>
      </c>
      <c r="B38" s="202"/>
      <c r="C38" s="202"/>
      <c r="D38" s="201" t="e">
        <f t="shared" si="0"/>
        <v>#DIV/0!</v>
      </c>
    </row>
    <row r="39" spans="1:4" ht="19.5" customHeight="1" hidden="1">
      <c r="A39" s="120" t="s">
        <v>811</v>
      </c>
      <c r="B39" s="202"/>
      <c r="C39" s="202"/>
      <c r="D39" s="201" t="e">
        <f t="shared" si="0"/>
        <v>#DIV/0!</v>
      </c>
    </row>
    <row r="40" spans="1:4" ht="19.5" customHeight="1" hidden="1">
      <c r="A40" s="120" t="s">
        <v>812</v>
      </c>
      <c r="B40" s="204">
        <f>B41+B43</f>
        <v>0</v>
      </c>
      <c r="C40" s="204">
        <f>C41+C43</f>
        <v>0</v>
      </c>
      <c r="D40" s="201" t="e">
        <f t="shared" si="0"/>
        <v>#DIV/0!</v>
      </c>
    </row>
    <row r="41" spans="1:4" ht="19.5" customHeight="1" hidden="1">
      <c r="A41" s="120" t="s">
        <v>813</v>
      </c>
      <c r="B41" s="200">
        <f>B42</f>
        <v>0</v>
      </c>
      <c r="C41" s="200">
        <f>C42</f>
        <v>0</v>
      </c>
      <c r="D41" s="201" t="e">
        <f t="shared" si="0"/>
        <v>#DIV/0!</v>
      </c>
    </row>
    <row r="42" spans="1:4" ht="19.5" customHeight="1" hidden="1">
      <c r="A42" s="120" t="s">
        <v>814</v>
      </c>
      <c r="B42" s="203"/>
      <c r="C42" s="203"/>
      <c r="D42" s="201" t="e">
        <f t="shared" si="0"/>
        <v>#DIV/0!</v>
      </c>
    </row>
    <row r="43" spans="1:4" ht="19.5" customHeight="1" hidden="1">
      <c r="A43" s="120" t="s">
        <v>815</v>
      </c>
      <c r="B43" s="200">
        <f>SUM(B44:B46)</f>
        <v>0</v>
      </c>
      <c r="C43" s="200">
        <f>SUM(C44:C46)</f>
        <v>0</v>
      </c>
      <c r="D43" s="201" t="e">
        <f t="shared" si="0"/>
        <v>#DIV/0!</v>
      </c>
    </row>
    <row r="44" spans="1:4" ht="19.5" customHeight="1" hidden="1">
      <c r="A44" s="120" t="s">
        <v>816</v>
      </c>
      <c r="B44" s="203"/>
      <c r="C44" s="203"/>
      <c r="D44" s="201" t="e">
        <f t="shared" si="0"/>
        <v>#DIV/0!</v>
      </c>
    </row>
    <row r="45" spans="1:4" ht="19.5" customHeight="1" hidden="1">
      <c r="A45" s="120" t="s">
        <v>817</v>
      </c>
      <c r="B45" s="203"/>
      <c r="C45" s="203"/>
      <c r="D45" s="201" t="e">
        <f t="shared" si="0"/>
        <v>#DIV/0!</v>
      </c>
    </row>
    <row r="46" spans="1:4" ht="19.5" customHeight="1" hidden="1">
      <c r="A46" s="120" t="s">
        <v>818</v>
      </c>
      <c r="B46" s="203"/>
      <c r="C46" s="203"/>
      <c r="D46" s="201" t="e">
        <f t="shared" si="0"/>
        <v>#DIV/0!</v>
      </c>
    </row>
    <row r="47" spans="1:4" ht="16.5" customHeight="1">
      <c r="A47" s="120" t="s">
        <v>1426</v>
      </c>
      <c r="B47" s="205">
        <f>B48+B55+B70+B76+B80+B81+B86</f>
        <v>6210</v>
      </c>
      <c r="C47" s="205">
        <f>C48+C55+C70+C76+C80+C81+C86</f>
        <v>7500</v>
      </c>
      <c r="D47" s="192">
        <f t="shared" si="0"/>
        <v>20.77294685990338</v>
      </c>
    </row>
    <row r="48" spans="1:4" ht="16.5" customHeight="1">
      <c r="A48" s="120" t="s">
        <v>1381</v>
      </c>
      <c r="B48" s="205"/>
      <c r="C48" s="205">
        <f>SUM(C49:C54)</f>
        <v>110</v>
      </c>
      <c r="D48" s="192"/>
    </row>
    <row r="49" spans="1:4" ht="16.5" customHeight="1" hidden="1">
      <c r="A49" s="120" t="s">
        <v>819</v>
      </c>
      <c r="B49" s="206"/>
      <c r="C49" s="206"/>
      <c r="D49" s="192"/>
    </row>
    <row r="50" spans="1:4" ht="16.5" customHeight="1" hidden="1">
      <c r="A50" s="120" t="s">
        <v>820</v>
      </c>
      <c r="B50" s="206"/>
      <c r="C50" s="206"/>
      <c r="D50" s="192"/>
    </row>
    <row r="51" spans="1:4" ht="16.5" customHeight="1" hidden="1">
      <c r="A51" s="120" t="s">
        <v>821</v>
      </c>
      <c r="B51" s="206"/>
      <c r="C51" s="206"/>
      <c r="D51" s="192"/>
    </row>
    <row r="52" spans="1:4" ht="17.25" customHeight="1">
      <c r="A52" s="120" t="s">
        <v>822</v>
      </c>
      <c r="B52" s="206"/>
      <c r="C52" s="206">
        <v>110</v>
      </c>
      <c r="D52" s="192"/>
    </row>
    <row r="53" spans="1:4" ht="16.5" customHeight="1" hidden="1">
      <c r="A53" s="120" t="s">
        <v>823</v>
      </c>
      <c r="B53" s="206"/>
      <c r="C53" s="206"/>
      <c r="D53" s="192" t="e">
        <f t="shared" si="0"/>
        <v>#DIV/0!</v>
      </c>
    </row>
    <row r="54" spans="1:4" ht="16.5" customHeight="1" hidden="1">
      <c r="A54" s="120" t="s">
        <v>824</v>
      </c>
      <c r="B54" s="206"/>
      <c r="C54" s="206"/>
      <c r="D54" s="192" t="e">
        <f t="shared" si="0"/>
        <v>#DIV/0!</v>
      </c>
    </row>
    <row r="55" spans="1:4" ht="17.25" customHeight="1">
      <c r="A55" s="120" t="s">
        <v>1382</v>
      </c>
      <c r="B55" s="205">
        <f>SUM(B56:B69)</f>
        <v>5600</v>
      </c>
      <c r="C55" s="205">
        <f>SUM(C56:C69)</f>
        <v>6765</v>
      </c>
      <c r="D55" s="192">
        <f t="shared" si="0"/>
        <v>20.80357142857143</v>
      </c>
    </row>
    <row r="56" spans="1:4" ht="15.75" customHeight="1">
      <c r="A56" s="120" t="s">
        <v>825</v>
      </c>
      <c r="B56" s="206">
        <v>3260</v>
      </c>
      <c r="C56" s="206">
        <v>3200</v>
      </c>
      <c r="D56" s="192">
        <f t="shared" si="0"/>
        <v>-1.8404907975460123</v>
      </c>
    </row>
    <row r="57" spans="1:4" ht="16.5" customHeight="1">
      <c r="A57" s="120" t="s">
        <v>826</v>
      </c>
      <c r="B57" s="206">
        <v>1000</v>
      </c>
      <c r="C57" s="206">
        <v>1200</v>
      </c>
      <c r="D57" s="192">
        <f t="shared" si="0"/>
        <v>20</v>
      </c>
    </row>
    <row r="58" spans="1:4" ht="15.75" customHeight="1">
      <c r="A58" s="120" t="s">
        <v>827</v>
      </c>
      <c r="B58" s="206">
        <v>800</v>
      </c>
      <c r="C58" s="206">
        <v>700</v>
      </c>
      <c r="D58" s="192">
        <f t="shared" si="0"/>
        <v>-12.5</v>
      </c>
    </row>
    <row r="59" spans="1:4" ht="15.75" customHeight="1">
      <c r="A59" s="120" t="s">
        <v>828</v>
      </c>
      <c r="B59" s="206"/>
      <c r="C59" s="206"/>
      <c r="D59" s="192"/>
    </row>
    <row r="60" spans="1:4" ht="15.75" customHeight="1">
      <c r="A60" s="120" t="s">
        <v>829</v>
      </c>
      <c r="B60" s="206">
        <v>260</v>
      </c>
      <c r="C60" s="206">
        <v>300</v>
      </c>
      <c r="D60" s="192">
        <f t="shared" si="0"/>
        <v>15.384615384615385</v>
      </c>
    </row>
    <row r="61" spans="1:4" ht="17.25" customHeight="1">
      <c r="A61" s="120" t="s">
        <v>830</v>
      </c>
      <c r="B61" s="206">
        <v>140</v>
      </c>
      <c r="C61" s="206">
        <v>160</v>
      </c>
      <c r="D61" s="192">
        <f t="shared" si="0"/>
        <v>14.285714285714285</v>
      </c>
    </row>
    <row r="62" spans="1:4" ht="16.5" customHeight="1" hidden="1">
      <c r="A62" s="120" t="s">
        <v>831</v>
      </c>
      <c r="B62" s="206"/>
      <c r="C62" s="206"/>
      <c r="D62" s="192" t="e">
        <f t="shared" si="0"/>
        <v>#DIV/0!</v>
      </c>
    </row>
    <row r="63" spans="1:4" ht="16.5" customHeight="1" hidden="1">
      <c r="A63" s="120" t="s">
        <v>832</v>
      </c>
      <c r="B63" s="206"/>
      <c r="C63" s="206"/>
      <c r="D63" s="192" t="e">
        <f t="shared" si="0"/>
        <v>#DIV/0!</v>
      </c>
    </row>
    <row r="64" spans="1:4" ht="16.5" customHeight="1" hidden="1">
      <c r="A64" s="120" t="s">
        <v>833</v>
      </c>
      <c r="B64" s="206"/>
      <c r="C64" s="206"/>
      <c r="D64" s="192" t="e">
        <f t="shared" si="0"/>
        <v>#DIV/0!</v>
      </c>
    </row>
    <row r="65" spans="1:4" ht="16.5" customHeight="1" hidden="1">
      <c r="A65" s="120" t="s">
        <v>834</v>
      </c>
      <c r="B65" s="206"/>
      <c r="C65" s="206"/>
      <c r="D65" s="192" t="e">
        <f t="shared" si="0"/>
        <v>#DIV/0!</v>
      </c>
    </row>
    <row r="66" spans="1:4" ht="19.5" customHeight="1">
      <c r="A66" s="120" t="s">
        <v>821</v>
      </c>
      <c r="B66" s="206">
        <v>140</v>
      </c>
      <c r="C66" s="206">
        <v>250</v>
      </c>
      <c r="D66" s="192">
        <f t="shared" si="0"/>
        <v>78.57142857142857</v>
      </c>
    </row>
    <row r="67" spans="1:4" ht="16.5" customHeight="1" hidden="1">
      <c r="A67" s="120" t="s">
        <v>835</v>
      </c>
      <c r="B67" s="206"/>
      <c r="C67" s="206"/>
      <c r="D67" s="192" t="e">
        <f t="shared" si="0"/>
        <v>#DIV/0!</v>
      </c>
    </row>
    <row r="68" spans="1:4" ht="16.5" customHeight="1" hidden="1">
      <c r="A68" s="120" t="s">
        <v>1311</v>
      </c>
      <c r="B68" s="206"/>
      <c r="C68" s="206"/>
      <c r="D68" s="192" t="e">
        <f t="shared" si="0"/>
        <v>#DIV/0!</v>
      </c>
    </row>
    <row r="69" spans="1:4" ht="17.25" customHeight="1">
      <c r="A69" s="120" t="s">
        <v>836</v>
      </c>
      <c r="B69" s="206"/>
      <c r="C69" s="206">
        <v>955</v>
      </c>
      <c r="D69" s="192"/>
    </row>
    <row r="70" spans="1:4" ht="16.5" customHeight="1" hidden="1">
      <c r="A70" s="120" t="s">
        <v>837</v>
      </c>
      <c r="B70" s="205">
        <f>SUM(B71:B75)</f>
        <v>0</v>
      </c>
      <c r="C70" s="205">
        <f>SUM(C71:C75)</f>
        <v>0</v>
      </c>
      <c r="D70" s="192" t="e">
        <f t="shared" si="0"/>
        <v>#DIV/0!</v>
      </c>
    </row>
    <row r="71" spans="1:4" ht="16.5" customHeight="1" hidden="1">
      <c r="A71" s="120" t="s">
        <v>838</v>
      </c>
      <c r="B71" s="206"/>
      <c r="C71" s="206"/>
      <c r="D71" s="192" t="e">
        <f t="shared" si="0"/>
        <v>#DIV/0!</v>
      </c>
    </row>
    <row r="72" spans="1:4" ht="16.5" customHeight="1" hidden="1">
      <c r="A72" s="120" t="s">
        <v>839</v>
      </c>
      <c r="B72" s="206"/>
      <c r="C72" s="206"/>
      <c r="D72" s="192" t="e">
        <f t="shared" si="0"/>
        <v>#DIV/0!</v>
      </c>
    </row>
    <row r="73" spans="1:4" ht="16.5" customHeight="1" hidden="1">
      <c r="A73" s="120" t="s">
        <v>840</v>
      </c>
      <c r="B73" s="206"/>
      <c r="C73" s="206"/>
      <c r="D73" s="192" t="e">
        <f t="shared" si="0"/>
        <v>#DIV/0!</v>
      </c>
    </row>
    <row r="74" spans="1:4" ht="16.5" customHeight="1" hidden="1">
      <c r="A74" s="120" t="s">
        <v>841</v>
      </c>
      <c r="B74" s="206"/>
      <c r="C74" s="206"/>
      <c r="D74" s="192" t="e">
        <f t="shared" si="0"/>
        <v>#DIV/0!</v>
      </c>
    </row>
    <row r="75" spans="1:4" ht="16.5" customHeight="1" hidden="1">
      <c r="A75" s="120" t="s">
        <v>842</v>
      </c>
      <c r="B75" s="206"/>
      <c r="C75" s="206"/>
      <c r="D75" s="192" t="e">
        <f t="shared" si="0"/>
        <v>#DIV/0!</v>
      </c>
    </row>
    <row r="76" spans="1:4" ht="19.5" customHeight="1">
      <c r="A76" s="120" t="s">
        <v>1383</v>
      </c>
      <c r="B76" s="205">
        <f>SUM(B77:B79)</f>
        <v>110</v>
      </c>
      <c r="C76" s="205">
        <f>SUM(C77:C79)</f>
        <v>250</v>
      </c>
      <c r="D76" s="192">
        <f t="shared" si="0"/>
        <v>127.27272727272727</v>
      </c>
    </row>
    <row r="77" spans="1:4" ht="16.5" customHeight="1" hidden="1">
      <c r="A77" s="120" t="s">
        <v>825</v>
      </c>
      <c r="B77" s="206"/>
      <c r="C77" s="206"/>
      <c r="D77" s="192" t="e">
        <f t="shared" si="0"/>
        <v>#DIV/0!</v>
      </c>
    </row>
    <row r="78" spans="1:4" ht="19.5" customHeight="1">
      <c r="A78" s="120" t="s">
        <v>826</v>
      </c>
      <c r="B78" s="206">
        <v>110</v>
      </c>
      <c r="C78" s="206">
        <v>250</v>
      </c>
      <c r="D78" s="192">
        <f t="shared" si="0"/>
        <v>127.27272727272727</v>
      </c>
    </row>
    <row r="79" spans="1:4" ht="16.5" customHeight="1" hidden="1">
      <c r="A79" s="120" t="s">
        <v>843</v>
      </c>
      <c r="B79" s="206"/>
      <c r="C79" s="206"/>
      <c r="D79" s="192" t="e">
        <f t="shared" si="0"/>
        <v>#DIV/0!</v>
      </c>
    </row>
    <row r="80" spans="1:4" ht="16.5" customHeight="1">
      <c r="A80" s="120" t="s">
        <v>1384</v>
      </c>
      <c r="B80" s="206">
        <v>100</v>
      </c>
      <c r="C80" s="206">
        <v>75</v>
      </c>
      <c r="D80" s="192">
        <f t="shared" si="0"/>
        <v>-25</v>
      </c>
    </row>
    <row r="81" spans="1:4" ht="15.75" customHeight="1" hidden="1">
      <c r="A81" s="120" t="s">
        <v>1385</v>
      </c>
      <c r="B81" s="205">
        <f>SUM(B82:B85)</f>
        <v>0</v>
      </c>
      <c r="C81" s="205">
        <f>SUM(C82:C85)</f>
        <v>0</v>
      </c>
      <c r="D81" s="192"/>
    </row>
    <row r="82" spans="1:4" ht="16.5" customHeight="1" hidden="1">
      <c r="A82" s="120" t="s">
        <v>844</v>
      </c>
      <c r="B82" s="206"/>
      <c r="C82" s="206"/>
      <c r="D82" s="192"/>
    </row>
    <row r="83" spans="1:4" ht="16.5" customHeight="1" hidden="1">
      <c r="A83" s="120" t="s">
        <v>845</v>
      </c>
      <c r="B83" s="206"/>
      <c r="C83" s="206"/>
      <c r="D83" s="192"/>
    </row>
    <row r="84" spans="1:4" ht="16.5" customHeight="1" hidden="1">
      <c r="A84" s="120" t="s">
        <v>846</v>
      </c>
      <c r="B84" s="206"/>
      <c r="C84" s="206"/>
      <c r="D84" s="192" t="e">
        <f t="shared" si="0"/>
        <v>#DIV/0!</v>
      </c>
    </row>
    <row r="85" spans="1:4" ht="16.5" customHeight="1" hidden="1">
      <c r="A85" s="120" t="s">
        <v>847</v>
      </c>
      <c r="B85" s="206"/>
      <c r="C85" s="206"/>
      <c r="D85" s="192" t="e">
        <f t="shared" si="0"/>
        <v>#DIV/0!</v>
      </c>
    </row>
    <row r="86" spans="1:4" ht="18" customHeight="1">
      <c r="A86" s="120" t="s">
        <v>1387</v>
      </c>
      <c r="B86" s="205">
        <f>SUM(B87:B91)</f>
        <v>400</v>
      </c>
      <c r="C86" s="205">
        <f>SUM(C87:C91)</f>
        <v>300</v>
      </c>
      <c r="D86" s="192">
        <f aca="true" t="shared" si="1" ref="D86:D149">+(C86-B86)/B86*100</f>
        <v>-25</v>
      </c>
    </row>
    <row r="87" spans="1:4" ht="18" customHeight="1">
      <c r="A87" s="120" t="s">
        <v>838</v>
      </c>
      <c r="B87" s="206">
        <v>300</v>
      </c>
      <c r="C87" s="206">
        <v>300</v>
      </c>
      <c r="D87" s="192">
        <f t="shared" si="1"/>
        <v>0</v>
      </c>
    </row>
    <row r="88" spans="1:4" ht="18" customHeight="1">
      <c r="A88" s="120" t="s">
        <v>839</v>
      </c>
      <c r="B88" s="206">
        <v>100</v>
      </c>
      <c r="C88" s="206"/>
      <c r="D88" s="192">
        <f t="shared" si="1"/>
        <v>-100</v>
      </c>
    </row>
    <row r="89" spans="1:4" ht="16.5" customHeight="1" hidden="1">
      <c r="A89" s="120" t="s">
        <v>840</v>
      </c>
      <c r="B89" s="206"/>
      <c r="C89" s="206"/>
      <c r="D89" s="192" t="e">
        <f t="shared" si="1"/>
        <v>#DIV/0!</v>
      </c>
    </row>
    <row r="90" spans="1:4" ht="16.5" customHeight="1" hidden="1">
      <c r="A90" s="120" t="s">
        <v>841</v>
      </c>
      <c r="B90" s="206"/>
      <c r="C90" s="206"/>
      <c r="D90" s="192" t="e">
        <f t="shared" si="1"/>
        <v>#DIV/0!</v>
      </c>
    </row>
    <row r="91" spans="1:4" ht="16.5" customHeight="1" hidden="1">
      <c r="A91" s="120" t="s">
        <v>848</v>
      </c>
      <c r="B91" s="206"/>
      <c r="C91" s="206"/>
      <c r="D91" s="192" t="e">
        <f t="shared" si="1"/>
        <v>#DIV/0!</v>
      </c>
    </row>
    <row r="92" spans="1:4" ht="16.5" customHeight="1" hidden="1">
      <c r="A92" s="120" t="s">
        <v>1339</v>
      </c>
      <c r="B92" s="205">
        <f>B93+B99+B107+B115+B120+B126+B131+B136+B139</f>
        <v>0</v>
      </c>
      <c r="C92" s="205">
        <f>C93+C99+C107+C115+C120+C126+C131+C136+C139</f>
        <v>0</v>
      </c>
      <c r="D92" s="192" t="e">
        <f t="shared" si="1"/>
        <v>#DIV/0!</v>
      </c>
    </row>
    <row r="93" spans="1:4" ht="16.5" customHeight="1" hidden="1">
      <c r="A93" s="120" t="s">
        <v>849</v>
      </c>
      <c r="B93" s="205">
        <f>SUM(B94:B98)</f>
        <v>0</v>
      </c>
      <c r="C93" s="205">
        <f>SUM(C94:C98)</f>
        <v>0</v>
      </c>
      <c r="D93" s="192" t="e">
        <f t="shared" si="1"/>
        <v>#DIV/0!</v>
      </c>
    </row>
    <row r="94" spans="1:4" ht="16.5" customHeight="1" hidden="1">
      <c r="A94" s="120" t="s">
        <v>850</v>
      </c>
      <c r="B94" s="206"/>
      <c r="C94" s="206"/>
      <c r="D94" s="192" t="e">
        <f t="shared" si="1"/>
        <v>#DIV/0!</v>
      </c>
    </row>
    <row r="95" spans="1:4" ht="16.5" customHeight="1" hidden="1">
      <c r="A95" s="120" t="s">
        <v>851</v>
      </c>
      <c r="B95" s="206"/>
      <c r="C95" s="206"/>
      <c r="D95" s="192" t="e">
        <f t="shared" si="1"/>
        <v>#DIV/0!</v>
      </c>
    </row>
    <row r="96" spans="1:4" ht="16.5" customHeight="1" hidden="1">
      <c r="A96" s="120" t="s">
        <v>852</v>
      </c>
      <c r="B96" s="206"/>
      <c r="C96" s="206"/>
      <c r="D96" s="192" t="e">
        <f t="shared" si="1"/>
        <v>#DIV/0!</v>
      </c>
    </row>
    <row r="97" spans="1:4" ht="16.5" customHeight="1" hidden="1">
      <c r="A97" s="120" t="s">
        <v>853</v>
      </c>
      <c r="B97" s="206"/>
      <c r="C97" s="206"/>
      <c r="D97" s="192" t="e">
        <f t="shared" si="1"/>
        <v>#DIV/0!</v>
      </c>
    </row>
    <row r="98" spans="1:4" ht="16.5" customHeight="1" hidden="1">
      <c r="A98" s="120" t="s">
        <v>854</v>
      </c>
      <c r="B98" s="206"/>
      <c r="C98" s="206"/>
      <c r="D98" s="192" t="e">
        <f t="shared" si="1"/>
        <v>#DIV/0!</v>
      </c>
    </row>
    <row r="99" spans="1:4" ht="16.5" customHeight="1" hidden="1">
      <c r="A99" s="120" t="s">
        <v>855</v>
      </c>
      <c r="B99" s="205"/>
      <c r="C99" s="205">
        <f>SUM(C100:C106)</f>
        <v>0</v>
      </c>
      <c r="D99" s="192" t="e">
        <f t="shared" si="1"/>
        <v>#DIV/0!</v>
      </c>
    </row>
    <row r="100" spans="1:4" ht="16.5" customHeight="1" hidden="1">
      <c r="A100" s="120" t="s">
        <v>991</v>
      </c>
      <c r="B100" s="206"/>
      <c r="C100" s="206"/>
      <c r="D100" s="192" t="e">
        <f t="shared" si="1"/>
        <v>#DIV/0!</v>
      </c>
    </row>
    <row r="101" spans="1:4" ht="16.5" customHeight="1" hidden="1">
      <c r="A101" s="120" t="s">
        <v>856</v>
      </c>
      <c r="B101" s="206"/>
      <c r="C101" s="206"/>
      <c r="D101" s="192" t="e">
        <f t="shared" si="1"/>
        <v>#DIV/0!</v>
      </c>
    </row>
    <row r="102" spans="1:4" ht="16.5" customHeight="1" hidden="1">
      <c r="A102" s="120" t="s">
        <v>857</v>
      </c>
      <c r="B102" s="206"/>
      <c r="C102" s="206"/>
      <c r="D102" s="192" t="e">
        <f t="shared" si="1"/>
        <v>#DIV/0!</v>
      </c>
    </row>
    <row r="103" spans="1:4" ht="16.5" customHeight="1" hidden="1">
      <c r="A103" s="120" t="s">
        <v>994</v>
      </c>
      <c r="B103" s="206"/>
      <c r="C103" s="206"/>
      <c r="D103" s="192" t="e">
        <f t="shared" si="1"/>
        <v>#DIV/0!</v>
      </c>
    </row>
    <row r="104" spans="1:4" ht="16.5" customHeight="1" hidden="1">
      <c r="A104" s="120" t="s">
        <v>992</v>
      </c>
      <c r="B104" s="206"/>
      <c r="C104" s="206"/>
      <c r="D104" s="192" t="e">
        <f t="shared" si="1"/>
        <v>#DIV/0!</v>
      </c>
    </row>
    <row r="105" spans="1:4" ht="16.5" customHeight="1" hidden="1">
      <c r="A105" s="120" t="s">
        <v>1009</v>
      </c>
      <c r="B105" s="206"/>
      <c r="C105" s="206"/>
      <c r="D105" s="192" t="e">
        <f t="shared" si="1"/>
        <v>#DIV/0!</v>
      </c>
    </row>
    <row r="106" spans="1:4" ht="16.5" customHeight="1" hidden="1">
      <c r="A106" s="120" t="s">
        <v>858</v>
      </c>
      <c r="B106" s="206"/>
      <c r="C106" s="206"/>
      <c r="D106" s="192" t="e">
        <f t="shared" si="1"/>
        <v>#DIV/0!</v>
      </c>
    </row>
    <row r="107" spans="1:4" ht="14.25" hidden="1">
      <c r="A107" s="120" t="s">
        <v>859</v>
      </c>
      <c r="B107" s="205"/>
      <c r="C107" s="205">
        <f>SUM(C108:C114)</f>
        <v>0</v>
      </c>
      <c r="D107" s="192" t="e">
        <f t="shared" si="1"/>
        <v>#DIV/0!</v>
      </c>
    </row>
    <row r="108" spans="1:4" ht="14.25" hidden="1">
      <c r="A108" s="120" t="s">
        <v>860</v>
      </c>
      <c r="B108" s="206">
        <v>170</v>
      </c>
      <c r="C108" s="206"/>
      <c r="D108" s="192">
        <f t="shared" si="1"/>
        <v>-100</v>
      </c>
    </row>
    <row r="109" spans="1:4" ht="16.5" customHeight="1" hidden="1">
      <c r="A109" s="120" t="s">
        <v>861</v>
      </c>
      <c r="B109" s="206"/>
      <c r="C109" s="206"/>
      <c r="D109" s="192" t="e">
        <f t="shared" si="1"/>
        <v>#DIV/0!</v>
      </c>
    </row>
    <row r="110" spans="1:4" ht="16.5" customHeight="1" hidden="1">
      <c r="A110" s="120" t="s">
        <v>991</v>
      </c>
      <c r="B110" s="206"/>
      <c r="C110" s="206"/>
      <c r="D110" s="192" t="e">
        <f t="shared" si="1"/>
        <v>#DIV/0!</v>
      </c>
    </row>
    <row r="111" spans="1:4" ht="16.5" customHeight="1" hidden="1">
      <c r="A111" s="120" t="s">
        <v>856</v>
      </c>
      <c r="B111" s="206"/>
      <c r="C111" s="206"/>
      <c r="D111" s="192" t="e">
        <f t="shared" si="1"/>
        <v>#DIV/0!</v>
      </c>
    </row>
    <row r="112" spans="1:4" ht="16.5" customHeight="1" hidden="1">
      <c r="A112" s="120" t="s">
        <v>857</v>
      </c>
      <c r="B112" s="206"/>
      <c r="C112" s="206"/>
      <c r="D112" s="192" t="e">
        <f t="shared" si="1"/>
        <v>#DIV/0!</v>
      </c>
    </row>
    <row r="113" spans="1:4" ht="16.5" customHeight="1" hidden="1">
      <c r="A113" s="120" t="s">
        <v>862</v>
      </c>
      <c r="B113" s="206"/>
      <c r="C113" s="206"/>
      <c r="D113" s="192" t="e">
        <f t="shared" si="1"/>
        <v>#DIV/0!</v>
      </c>
    </row>
    <row r="114" spans="1:4" ht="16.5" customHeight="1" hidden="1">
      <c r="A114" s="120" t="s">
        <v>863</v>
      </c>
      <c r="B114" s="206"/>
      <c r="C114" s="206"/>
      <c r="D114" s="192" t="e">
        <f t="shared" si="1"/>
        <v>#DIV/0!</v>
      </c>
    </row>
    <row r="115" spans="1:4" ht="16.5" customHeight="1" hidden="1">
      <c r="A115" s="120" t="s">
        <v>864</v>
      </c>
      <c r="B115" s="205">
        <f>SUM(B116:B119)</f>
        <v>0</v>
      </c>
      <c r="C115" s="205">
        <f>SUM(C116:C119)</f>
        <v>0</v>
      </c>
      <c r="D115" s="192" t="e">
        <f t="shared" si="1"/>
        <v>#DIV/0!</v>
      </c>
    </row>
    <row r="116" spans="1:4" ht="16.5" customHeight="1" hidden="1">
      <c r="A116" s="120" t="s">
        <v>1017</v>
      </c>
      <c r="B116" s="206"/>
      <c r="C116" s="206"/>
      <c r="D116" s="192" t="e">
        <f t="shared" si="1"/>
        <v>#DIV/0!</v>
      </c>
    </row>
    <row r="117" spans="1:4" ht="16.5" customHeight="1" hidden="1">
      <c r="A117" s="120" t="s">
        <v>865</v>
      </c>
      <c r="B117" s="206"/>
      <c r="C117" s="206"/>
      <c r="D117" s="192" t="e">
        <f t="shared" si="1"/>
        <v>#DIV/0!</v>
      </c>
    </row>
    <row r="118" spans="1:4" ht="16.5" customHeight="1" hidden="1">
      <c r="A118" s="120" t="s">
        <v>866</v>
      </c>
      <c r="B118" s="206"/>
      <c r="C118" s="206"/>
      <c r="D118" s="192" t="e">
        <f t="shared" si="1"/>
        <v>#DIV/0!</v>
      </c>
    </row>
    <row r="119" spans="1:4" ht="16.5" customHeight="1" hidden="1">
      <c r="A119" s="120" t="s">
        <v>867</v>
      </c>
      <c r="B119" s="206"/>
      <c r="C119" s="206"/>
      <c r="D119" s="192" t="e">
        <f t="shared" si="1"/>
        <v>#DIV/0!</v>
      </c>
    </row>
    <row r="120" spans="1:4" ht="16.5" customHeight="1" hidden="1">
      <c r="A120" s="120" t="s">
        <v>868</v>
      </c>
      <c r="B120" s="205">
        <f>SUM(B121:B125)</f>
        <v>0</v>
      </c>
      <c r="C120" s="205">
        <f>SUM(C121:C125)</f>
        <v>0</v>
      </c>
      <c r="D120" s="192" t="e">
        <f t="shared" si="1"/>
        <v>#DIV/0!</v>
      </c>
    </row>
    <row r="121" spans="1:4" ht="16.5" customHeight="1" hidden="1">
      <c r="A121" s="120" t="s">
        <v>1017</v>
      </c>
      <c r="B121" s="206"/>
      <c r="C121" s="206"/>
      <c r="D121" s="192" t="e">
        <f t="shared" si="1"/>
        <v>#DIV/0!</v>
      </c>
    </row>
    <row r="122" spans="1:4" ht="16.5" customHeight="1" hidden="1">
      <c r="A122" s="120" t="s">
        <v>865</v>
      </c>
      <c r="B122" s="206"/>
      <c r="C122" s="206"/>
      <c r="D122" s="192" t="e">
        <f t="shared" si="1"/>
        <v>#DIV/0!</v>
      </c>
    </row>
    <row r="123" spans="1:4" ht="16.5" customHeight="1" hidden="1">
      <c r="A123" s="120" t="s">
        <v>1022</v>
      </c>
      <c r="B123" s="206"/>
      <c r="C123" s="206"/>
      <c r="D123" s="192" t="e">
        <f t="shared" si="1"/>
        <v>#DIV/0!</v>
      </c>
    </row>
    <row r="124" spans="1:4" ht="16.5" customHeight="1" hidden="1">
      <c r="A124" s="120" t="s">
        <v>841</v>
      </c>
      <c r="B124" s="206"/>
      <c r="C124" s="206"/>
      <c r="D124" s="192" t="e">
        <f t="shared" si="1"/>
        <v>#DIV/0!</v>
      </c>
    </row>
    <row r="125" spans="1:4" ht="16.5" customHeight="1" hidden="1">
      <c r="A125" s="120" t="s">
        <v>869</v>
      </c>
      <c r="B125" s="206"/>
      <c r="C125" s="206"/>
      <c r="D125" s="192" t="e">
        <f t="shared" si="1"/>
        <v>#DIV/0!</v>
      </c>
    </row>
    <row r="126" spans="1:4" ht="16.5" customHeight="1" hidden="1">
      <c r="A126" s="120" t="s">
        <v>870</v>
      </c>
      <c r="B126" s="205">
        <f>SUM(B127:B130)</f>
        <v>0</v>
      </c>
      <c r="C126" s="205">
        <f>SUM(C127:C130)</f>
        <v>0</v>
      </c>
      <c r="D126" s="192" t="e">
        <f t="shared" si="1"/>
        <v>#DIV/0!</v>
      </c>
    </row>
    <row r="127" spans="1:4" ht="16.5" customHeight="1" hidden="1">
      <c r="A127" s="120" t="s">
        <v>803</v>
      </c>
      <c r="B127" s="206"/>
      <c r="C127" s="206"/>
      <c r="D127" s="192" t="e">
        <f t="shared" si="1"/>
        <v>#DIV/0!</v>
      </c>
    </row>
    <row r="128" spans="1:4" ht="16.5" customHeight="1" hidden="1">
      <c r="A128" s="120" t="s">
        <v>871</v>
      </c>
      <c r="B128" s="206"/>
      <c r="C128" s="206"/>
      <c r="D128" s="192" t="e">
        <f t="shared" si="1"/>
        <v>#DIV/0!</v>
      </c>
    </row>
    <row r="129" spans="1:4" ht="16.5" customHeight="1" hidden="1">
      <c r="A129" s="120" t="s">
        <v>872</v>
      </c>
      <c r="B129" s="206"/>
      <c r="C129" s="206"/>
      <c r="D129" s="192" t="e">
        <f t="shared" si="1"/>
        <v>#DIV/0!</v>
      </c>
    </row>
    <row r="130" spans="1:4" ht="16.5" customHeight="1" hidden="1">
      <c r="A130" s="120" t="s">
        <v>873</v>
      </c>
      <c r="B130" s="206"/>
      <c r="C130" s="206"/>
      <c r="D130" s="192" t="e">
        <f t="shared" si="1"/>
        <v>#DIV/0!</v>
      </c>
    </row>
    <row r="131" spans="1:4" ht="16.5" customHeight="1" hidden="1">
      <c r="A131" s="120" t="s">
        <v>874</v>
      </c>
      <c r="B131" s="205">
        <f>SUM(B132:B135)</f>
        <v>0</v>
      </c>
      <c r="C131" s="205">
        <f>SUM(C132:C135)</f>
        <v>0</v>
      </c>
      <c r="D131" s="192" t="e">
        <f t="shared" si="1"/>
        <v>#DIV/0!</v>
      </c>
    </row>
    <row r="132" spans="1:4" ht="16.5" customHeight="1" hidden="1">
      <c r="A132" s="120" t="s">
        <v>803</v>
      </c>
      <c r="B132" s="206"/>
      <c r="C132" s="206"/>
      <c r="D132" s="192" t="e">
        <f t="shared" si="1"/>
        <v>#DIV/0!</v>
      </c>
    </row>
    <row r="133" spans="1:4" ht="16.5" customHeight="1" hidden="1">
      <c r="A133" s="120" t="s">
        <v>871</v>
      </c>
      <c r="B133" s="206"/>
      <c r="C133" s="206"/>
      <c r="D133" s="192" t="e">
        <f t="shared" si="1"/>
        <v>#DIV/0!</v>
      </c>
    </row>
    <row r="134" spans="1:4" ht="16.5" customHeight="1" hidden="1">
      <c r="A134" s="120" t="s">
        <v>875</v>
      </c>
      <c r="B134" s="206"/>
      <c r="C134" s="206"/>
      <c r="D134" s="192" t="e">
        <f t="shared" si="1"/>
        <v>#DIV/0!</v>
      </c>
    </row>
    <row r="135" spans="1:4" ht="16.5" customHeight="1" hidden="1">
      <c r="A135" s="120" t="s">
        <v>876</v>
      </c>
      <c r="B135" s="206"/>
      <c r="C135" s="206"/>
      <c r="D135" s="192" t="e">
        <f t="shared" si="1"/>
        <v>#DIV/0!</v>
      </c>
    </row>
    <row r="136" spans="1:4" ht="16.5" customHeight="1" hidden="1">
      <c r="A136" s="120" t="s">
        <v>877</v>
      </c>
      <c r="B136" s="205">
        <f>SUM(B137:B138)</f>
        <v>0</v>
      </c>
      <c r="C136" s="205">
        <f>SUM(C137:C138)</f>
        <v>0</v>
      </c>
      <c r="D136" s="192" t="e">
        <f t="shared" si="1"/>
        <v>#DIV/0!</v>
      </c>
    </row>
    <row r="137" spans="1:4" ht="16.5" customHeight="1" hidden="1">
      <c r="A137" s="120" t="s">
        <v>1039</v>
      </c>
      <c r="B137" s="206"/>
      <c r="C137" s="206"/>
      <c r="D137" s="192" t="e">
        <f t="shared" si="1"/>
        <v>#DIV/0!</v>
      </c>
    </row>
    <row r="138" spans="1:4" ht="16.5" customHeight="1" hidden="1">
      <c r="A138" s="120" t="s">
        <v>878</v>
      </c>
      <c r="B138" s="206"/>
      <c r="C138" s="206"/>
      <c r="D138" s="192" t="e">
        <f t="shared" si="1"/>
        <v>#DIV/0!</v>
      </c>
    </row>
    <row r="139" spans="1:4" ht="16.5" customHeight="1" hidden="1">
      <c r="A139" s="120" t="s">
        <v>879</v>
      </c>
      <c r="B139" s="205">
        <f>SUM(B140:B143)</f>
        <v>0</v>
      </c>
      <c r="C139" s="205">
        <f>SUM(C140:C143)</f>
        <v>0</v>
      </c>
      <c r="D139" s="192" t="e">
        <f t="shared" si="1"/>
        <v>#DIV/0!</v>
      </c>
    </row>
    <row r="140" spans="1:4" ht="16.5" customHeight="1" hidden="1">
      <c r="A140" s="120" t="s">
        <v>1039</v>
      </c>
      <c r="B140" s="206"/>
      <c r="C140" s="206"/>
      <c r="D140" s="192" t="e">
        <f t="shared" si="1"/>
        <v>#DIV/0!</v>
      </c>
    </row>
    <row r="141" spans="1:4" ht="16.5" customHeight="1" hidden="1">
      <c r="A141" s="120" t="s">
        <v>880</v>
      </c>
      <c r="B141" s="206"/>
      <c r="C141" s="206"/>
      <c r="D141" s="192" t="e">
        <f t="shared" si="1"/>
        <v>#DIV/0!</v>
      </c>
    </row>
    <row r="142" spans="1:4" ht="16.5" customHeight="1" hidden="1">
      <c r="A142" s="120" t="s">
        <v>881</v>
      </c>
      <c r="B142" s="206"/>
      <c r="C142" s="206"/>
      <c r="D142" s="192" t="e">
        <f t="shared" si="1"/>
        <v>#DIV/0!</v>
      </c>
    </row>
    <row r="143" spans="1:4" ht="16.5" customHeight="1" hidden="1">
      <c r="A143" s="120" t="s">
        <v>882</v>
      </c>
      <c r="B143" s="206"/>
      <c r="C143" s="206"/>
      <c r="D143" s="192" t="e">
        <f t="shared" si="1"/>
        <v>#DIV/0!</v>
      </c>
    </row>
    <row r="144" spans="1:4" ht="16.5" customHeight="1" hidden="1">
      <c r="A144" s="120" t="s">
        <v>883</v>
      </c>
      <c r="B144" s="206">
        <f>SUM(B145:B147)</f>
        <v>0</v>
      </c>
      <c r="C144" s="206">
        <f>SUM(C145:C147)</f>
        <v>0</v>
      </c>
      <c r="D144" s="192" t="e">
        <f t="shared" si="1"/>
        <v>#DIV/0!</v>
      </c>
    </row>
    <row r="145" spans="1:4" ht="16.5" customHeight="1" hidden="1">
      <c r="A145" s="120" t="s">
        <v>884</v>
      </c>
      <c r="B145" s="206"/>
      <c r="C145" s="206"/>
      <c r="D145" s="192" t="e">
        <f t="shared" si="1"/>
        <v>#DIV/0!</v>
      </c>
    </row>
    <row r="146" spans="1:4" ht="16.5" customHeight="1" hidden="1">
      <c r="A146" s="120" t="s">
        <v>885</v>
      </c>
      <c r="B146" s="206"/>
      <c r="C146" s="206"/>
      <c r="D146" s="192" t="e">
        <f t="shared" si="1"/>
        <v>#DIV/0!</v>
      </c>
    </row>
    <row r="147" spans="1:4" ht="16.5" customHeight="1" hidden="1">
      <c r="A147" s="120" t="s">
        <v>886</v>
      </c>
      <c r="B147" s="206"/>
      <c r="C147" s="206"/>
      <c r="D147" s="192" t="e">
        <f t="shared" si="1"/>
        <v>#DIV/0!</v>
      </c>
    </row>
    <row r="148" spans="1:4" ht="16.5" customHeight="1" hidden="1">
      <c r="A148" s="120" t="s">
        <v>887</v>
      </c>
      <c r="B148" s="205">
        <f>B149+B152+B157+B161+B166+B171+B180+B187</f>
        <v>0</v>
      </c>
      <c r="C148" s="205">
        <f>C149+C152+C157+C161+C166+C171+C180+C187</f>
        <v>0</v>
      </c>
      <c r="D148" s="192" t="e">
        <f t="shared" si="1"/>
        <v>#DIV/0!</v>
      </c>
    </row>
    <row r="149" spans="1:4" ht="16.5" customHeight="1" hidden="1">
      <c r="A149" s="120" t="s">
        <v>1072</v>
      </c>
      <c r="B149" s="205">
        <f>SUM(B150:B151)</f>
        <v>0</v>
      </c>
      <c r="C149" s="205">
        <f>SUM(C150:C151)</f>
        <v>0</v>
      </c>
      <c r="D149" s="192" t="e">
        <f t="shared" si="1"/>
        <v>#DIV/0!</v>
      </c>
    </row>
    <row r="150" spans="1:4" ht="16.5" customHeight="1" hidden="1">
      <c r="A150" s="120" t="s">
        <v>888</v>
      </c>
      <c r="B150" s="206"/>
      <c r="C150" s="206"/>
      <c r="D150" s="192" t="e">
        <f aca="true" t="shared" si="2" ref="D150:D207">+(C150-B150)/B150*100</f>
        <v>#DIV/0!</v>
      </c>
    </row>
    <row r="151" spans="1:4" ht="16.5" customHeight="1" hidden="1">
      <c r="A151" s="120" t="s">
        <v>889</v>
      </c>
      <c r="B151" s="206"/>
      <c r="C151" s="206"/>
      <c r="D151" s="192" t="e">
        <f t="shared" si="2"/>
        <v>#DIV/0!</v>
      </c>
    </row>
    <row r="152" spans="1:4" ht="16.5" customHeight="1" hidden="1">
      <c r="A152" s="120" t="s">
        <v>890</v>
      </c>
      <c r="B152" s="205">
        <f>SUM(B153:B156)</f>
        <v>0</v>
      </c>
      <c r="C152" s="205">
        <f>SUM(C153:C156)</f>
        <v>0</v>
      </c>
      <c r="D152" s="192" t="e">
        <f t="shared" si="2"/>
        <v>#DIV/0!</v>
      </c>
    </row>
    <row r="153" spans="1:4" ht="16.5" customHeight="1" hidden="1">
      <c r="A153" s="120" t="s">
        <v>891</v>
      </c>
      <c r="B153" s="206"/>
      <c r="C153" s="206"/>
      <c r="D153" s="192" t="e">
        <f t="shared" si="2"/>
        <v>#DIV/0!</v>
      </c>
    </row>
    <row r="154" spans="1:4" ht="16.5" customHeight="1" hidden="1">
      <c r="A154" s="120" t="s">
        <v>1075</v>
      </c>
      <c r="B154" s="206"/>
      <c r="C154" s="206"/>
      <c r="D154" s="192" t="e">
        <f t="shared" si="2"/>
        <v>#DIV/0!</v>
      </c>
    </row>
    <row r="155" spans="1:4" ht="16.5" customHeight="1" hidden="1">
      <c r="A155" s="120" t="s">
        <v>892</v>
      </c>
      <c r="B155" s="206"/>
      <c r="C155" s="206"/>
      <c r="D155" s="192" t="e">
        <f t="shared" si="2"/>
        <v>#DIV/0!</v>
      </c>
    </row>
    <row r="156" spans="1:4" ht="16.5" customHeight="1" hidden="1">
      <c r="A156" s="120" t="s">
        <v>893</v>
      </c>
      <c r="B156" s="206"/>
      <c r="C156" s="206"/>
      <c r="D156" s="192" t="e">
        <f t="shared" si="2"/>
        <v>#DIV/0!</v>
      </c>
    </row>
    <row r="157" spans="1:4" ht="16.5" customHeight="1" hidden="1">
      <c r="A157" s="120" t="s">
        <v>894</v>
      </c>
      <c r="B157" s="205">
        <f>SUM(B158:B160)</f>
        <v>0</v>
      </c>
      <c r="C157" s="205">
        <f>SUM(C158:C160)</f>
        <v>0</v>
      </c>
      <c r="D157" s="192" t="e">
        <f t="shared" si="2"/>
        <v>#DIV/0!</v>
      </c>
    </row>
    <row r="158" spans="1:4" ht="16.5" customHeight="1" hidden="1">
      <c r="A158" s="120" t="s">
        <v>892</v>
      </c>
      <c r="B158" s="206"/>
      <c r="C158" s="206"/>
      <c r="D158" s="192" t="e">
        <f t="shared" si="2"/>
        <v>#DIV/0!</v>
      </c>
    </row>
    <row r="159" spans="1:4" ht="16.5" customHeight="1" hidden="1">
      <c r="A159" s="120" t="s">
        <v>891</v>
      </c>
      <c r="B159" s="206"/>
      <c r="C159" s="206"/>
      <c r="D159" s="192" t="e">
        <f t="shared" si="2"/>
        <v>#DIV/0!</v>
      </c>
    </row>
    <row r="160" spans="1:4" ht="16.5" customHeight="1" hidden="1">
      <c r="A160" s="120" t="s">
        <v>895</v>
      </c>
      <c r="B160" s="206"/>
      <c r="C160" s="206"/>
      <c r="D160" s="192" t="e">
        <f t="shared" si="2"/>
        <v>#DIV/0!</v>
      </c>
    </row>
    <row r="161" spans="1:4" ht="16.5" customHeight="1" hidden="1">
      <c r="A161" s="120" t="s">
        <v>896</v>
      </c>
      <c r="B161" s="205">
        <f>SUM(B162:B165)</f>
        <v>0</v>
      </c>
      <c r="C161" s="205">
        <f>SUM(C162:C165)</f>
        <v>0</v>
      </c>
      <c r="D161" s="192" t="e">
        <f t="shared" si="2"/>
        <v>#DIV/0!</v>
      </c>
    </row>
    <row r="162" spans="1:4" ht="16.5" customHeight="1" hidden="1">
      <c r="A162" s="120" t="s">
        <v>892</v>
      </c>
      <c r="B162" s="206"/>
      <c r="C162" s="206"/>
      <c r="D162" s="192" t="e">
        <f t="shared" si="2"/>
        <v>#DIV/0!</v>
      </c>
    </row>
    <row r="163" spans="1:4" ht="16.5" customHeight="1" hidden="1">
      <c r="A163" s="120" t="s">
        <v>897</v>
      </c>
      <c r="B163" s="206"/>
      <c r="C163" s="206"/>
      <c r="D163" s="192" t="e">
        <f t="shared" si="2"/>
        <v>#DIV/0!</v>
      </c>
    </row>
    <row r="164" spans="1:4" ht="16.5" customHeight="1" hidden="1">
      <c r="A164" s="120" t="s">
        <v>898</v>
      </c>
      <c r="B164" s="206"/>
      <c r="C164" s="206"/>
      <c r="D164" s="192" t="e">
        <f t="shared" si="2"/>
        <v>#DIV/0!</v>
      </c>
    </row>
    <row r="165" spans="1:4" ht="16.5" customHeight="1" hidden="1">
      <c r="A165" s="120" t="s">
        <v>899</v>
      </c>
      <c r="B165" s="206"/>
      <c r="C165" s="206"/>
      <c r="D165" s="192" t="e">
        <f t="shared" si="2"/>
        <v>#DIV/0!</v>
      </c>
    </row>
    <row r="166" spans="1:4" ht="16.5" customHeight="1" hidden="1">
      <c r="A166" s="120" t="s">
        <v>900</v>
      </c>
      <c r="B166" s="205">
        <f>SUM(B167:B170)</f>
        <v>0</v>
      </c>
      <c r="C166" s="205">
        <f>SUM(C167:C170)</f>
        <v>0</v>
      </c>
      <c r="D166" s="192" t="e">
        <f t="shared" si="2"/>
        <v>#DIV/0!</v>
      </c>
    </row>
    <row r="167" spans="1:4" ht="16.5" customHeight="1" hidden="1">
      <c r="A167" s="120" t="s">
        <v>1084</v>
      </c>
      <c r="B167" s="206"/>
      <c r="C167" s="206"/>
      <c r="D167" s="192" t="e">
        <f t="shared" si="2"/>
        <v>#DIV/0!</v>
      </c>
    </row>
    <row r="168" spans="1:4" ht="16.5" customHeight="1" hidden="1">
      <c r="A168" s="120" t="s">
        <v>901</v>
      </c>
      <c r="B168" s="206"/>
      <c r="C168" s="206"/>
      <c r="D168" s="192" t="e">
        <f t="shared" si="2"/>
        <v>#DIV/0!</v>
      </c>
    </row>
    <row r="169" spans="1:4" ht="16.5" customHeight="1" hidden="1">
      <c r="A169" s="120" t="s">
        <v>902</v>
      </c>
      <c r="B169" s="206"/>
      <c r="C169" s="206"/>
      <c r="D169" s="192" t="e">
        <f t="shared" si="2"/>
        <v>#DIV/0!</v>
      </c>
    </row>
    <row r="170" spans="1:4" ht="16.5" customHeight="1" hidden="1">
      <c r="A170" s="120" t="s">
        <v>903</v>
      </c>
      <c r="B170" s="206"/>
      <c r="C170" s="206"/>
      <c r="D170" s="192" t="e">
        <f t="shared" si="2"/>
        <v>#DIV/0!</v>
      </c>
    </row>
    <row r="171" spans="1:4" ht="16.5" customHeight="1" hidden="1">
      <c r="A171" s="120" t="s">
        <v>904</v>
      </c>
      <c r="B171" s="205">
        <f>SUM(B172:B179)</f>
        <v>0</v>
      </c>
      <c r="C171" s="205">
        <f>SUM(C172:C179)</f>
        <v>0</v>
      </c>
      <c r="D171" s="192" t="e">
        <f t="shared" si="2"/>
        <v>#DIV/0!</v>
      </c>
    </row>
    <row r="172" spans="1:4" ht="16.5" customHeight="1" hidden="1">
      <c r="A172" s="120" t="s">
        <v>905</v>
      </c>
      <c r="B172" s="206"/>
      <c r="C172" s="206"/>
      <c r="D172" s="192" t="e">
        <f t="shared" si="2"/>
        <v>#DIV/0!</v>
      </c>
    </row>
    <row r="173" spans="1:4" ht="16.5" customHeight="1" hidden="1">
      <c r="A173" s="120" t="s">
        <v>906</v>
      </c>
      <c r="B173" s="206"/>
      <c r="C173" s="206"/>
      <c r="D173" s="192" t="e">
        <f t="shared" si="2"/>
        <v>#DIV/0!</v>
      </c>
    </row>
    <row r="174" spans="1:4" ht="16.5" customHeight="1" hidden="1">
      <c r="A174" s="120" t="s">
        <v>907</v>
      </c>
      <c r="B174" s="206"/>
      <c r="C174" s="206"/>
      <c r="D174" s="192" t="e">
        <f t="shared" si="2"/>
        <v>#DIV/0!</v>
      </c>
    </row>
    <row r="175" spans="1:4" ht="16.5" customHeight="1" hidden="1">
      <c r="A175" s="120" t="s">
        <v>908</v>
      </c>
      <c r="B175" s="206"/>
      <c r="C175" s="206"/>
      <c r="D175" s="192" t="e">
        <f t="shared" si="2"/>
        <v>#DIV/0!</v>
      </c>
    </row>
    <row r="176" spans="1:4" ht="16.5" customHeight="1" hidden="1">
      <c r="A176" s="120" t="s">
        <v>909</v>
      </c>
      <c r="B176" s="206"/>
      <c r="C176" s="206"/>
      <c r="D176" s="192" t="e">
        <f t="shared" si="2"/>
        <v>#DIV/0!</v>
      </c>
    </row>
    <row r="177" spans="1:4" ht="16.5" customHeight="1" hidden="1">
      <c r="A177" s="120" t="s">
        <v>910</v>
      </c>
      <c r="B177" s="206"/>
      <c r="C177" s="206"/>
      <c r="D177" s="192" t="e">
        <f t="shared" si="2"/>
        <v>#DIV/0!</v>
      </c>
    </row>
    <row r="178" spans="1:4" ht="16.5" customHeight="1" hidden="1">
      <c r="A178" s="120" t="s">
        <v>911</v>
      </c>
      <c r="B178" s="206"/>
      <c r="C178" s="206"/>
      <c r="D178" s="192" t="e">
        <f t="shared" si="2"/>
        <v>#DIV/0!</v>
      </c>
    </row>
    <row r="179" spans="1:4" ht="16.5" customHeight="1" hidden="1">
      <c r="A179" s="120" t="s">
        <v>912</v>
      </c>
      <c r="B179" s="206"/>
      <c r="C179" s="206"/>
      <c r="D179" s="192" t="e">
        <f t="shared" si="2"/>
        <v>#DIV/0!</v>
      </c>
    </row>
    <row r="180" spans="1:4" ht="16.5" customHeight="1" hidden="1">
      <c r="A180" s="120" t="s">
        <v>913</v>
      </c>
      <c r="B180" s="205">
        <f>SUM(B181:B186)</f>
        <v>0</v>
      </c>
      <c r="C180" s="205">
        <f>SUM(C181:C186)</f>
        <v>0</v>
      </c>
      <c r="D180" s="192" t="e">
        <f t="shared" si="2"/>
        <v>#DIV/0!</v>
      </c>
    </row>
    <row r="181" spans="1:4" ht="16.5" customHeight="1" hidden="1">
      <c r="A181" s="120" t="s">
        <v>914</v>
      </c>
      <c r="B181" s="206"/>
      <c r="C181" s="206"/>
      <c r="D181" s="192" t="e">
        <f t="shared" si="2"/>
        <v>#DIV/0!</v>
      </c>
    </row>
    <row r="182" spans="1:4" ht="16.5" customHeight="1" hidden="1">
      <c r="A182" s="120" t="s">
        <v>915</v>
      </c>
      <c r="B182" s="206"/>
      <c r="C182" s="206"/>
      <c r="D182" s="192" t="e">
        <f t="shared" si="2"/>
        <v>#DIV/0!</v>
      </c>
    </row>
    <row r="183" spans="1:4" ht="16.5" customHeight="1" hidden="1">
      <c r="A183" s="120" t="s">
        <v>916</v>
      </c>
      <c r="B183" s="206"/>
      <c r="C183" s="206"/>
      <c r="D183" s="192" t="e">
        <f t="shared" si="2"/>
        <v>#DIV/0!</v>
      </c>
    </row>
    <row r="184" spans="1:4" ht="16.5" customHeight="1" hidden="1">
      <c r="A184" s="120" t="s">
        <v>917</v>
      </c>
      <c r="B184" s="206"/>
      <c r="C184" s="206"/>
      <c r="D184" s="192" t="e">
        <f t="shared" si="2"/>
        <v>#DIV/0!</v>
      </c>
    </row>
    <row r="185" spans="1:4" ht="16.5" customHeight="1" hidden="1">
      <c r="A185" s="120" t="s">
        <v>918</v>
      </c>
      <c r="B185" s="206"/>
      <c r="C185" s="206"/>
      <c r="D185" s="192" t="e">
        <f t="shared" si="2"/>
        <v>#DIV/0!</v>
      </c>
    </row>
    <row r="186" spans="1:4" ht="16.5" customHeight="1" hidden="1">
      <c r="A186" s="120" t="s">
        <v>919</v>
      </c>
      <c r="B186" s="206"/>
      <c r="C186" s="206"/>
      <c r="D186" s="192" t="e">
        <f t="shared" si="2"/>
        <v>#DIV/0!</v>
      </c>
    </row>
    <row r="187" spans="1:4" ht="16.5" customHeight="1" hidden="1">
      <c r="A187" s="120" t="s">
        <v>920</v>
      </c>
      <c r="B187" s="205">
        <f>SUM(B188:B196)</f>
        <v>0</v>
      </c>
      <c r="C187" s="205">
        <f>SUM(C188:C196)</f>
        <v>0</v>
      </c>
      <c r="D187" s="192" t="e">
        <f t="shared" si="2"/>
        <v>#DIV/0!</v>
      </c>
    </row>
    <row r="188" spans="1:4" ht="16.5" customHeight="1" hidden="1">
      <c r="A188" s="120" t="s">
        <v>921</v>
      </c>
      <c r="B188" s="206"/>
      <c r="C188" s="206"/>
      <c r="D188" s="192" t="e">
        <f t="shared" si="2"/>
        <v>#DIV/0!</v>
      </c>
    </row>
    <row r="189" spans="1:4" ht="16.5" customHeight="1" hidden="1">
      <c r="A189" s="120" t="s">
        <v>1107</v>
      </c>
      <c r="B189" s="206"/>
      <c r="C189" s="206"/>
      <c r="D189" s="192" t="e">
        <f t="shared" si="2"/>
        <v>#DIV/0!</v>
      </c>
    </row>
    <row r="190" spans="1:4" ht="16.5" customHeight="1" hidden="1">
      <c r="A190" s="120" t="s">
        <v>922</v>
      </c>
      <c r="B190" s="206"/>
      <c r="C190" s="206"/>
      <c r="D190" s="192" t="e">
        <f t="shared" si="2"/>
        <v>#DIV/0!</v>
      </c>
    </row>
    <row r="191" spans="1:4" ht="16.5" customHeight="1" hidden="1">
      <c r="A191" s="120" t="s">
        <v>923</v>
      </c>
      <c r="B191" s="206"/>
      <c r="C191" s="206"/>
      <c r="D191" s="192" t="e">
        <f t="shared" si="2"/>
        <v>#DIV/0!</v>
      </c>
    </row>
    <row r="192" spans="1:4" ht="16.5" customHeight="1" hidden="1">
      <c r="A192" s="120" t="s">
        <v>924</v>
      </c>
      <c r="B192" s="206"/>
      <c r="C192" s="206"/>
      <c r="D192" s="192" t="e">
        <f t="shared" si="2"/>
        <v>#DIV/0!</v>
      </c>
    </row>
    <row r="193" spans="1:4" ht="16.5" customHeight="1" hidden="1">
      <c r="A193" s="120" t="s">
        <v>925</v>
      </c>
      <c r="B193" s="206"/>
      <c r="C193" s="206"/>
      <c r="D193" s="192" t="e">
        <f t="shared" si="2"/>
        <v>#DIV/0!</v>
      </c>
    </row>
    <row r="194" spans="1:4" ht="16.5" customHeight="1" hidden="1">
      <c r="A194" s="120" t="s">
        <v>926</v>
      </c>
      <c r="B194" s="206"/>
      <c r="C194" s="206"/>
      <c r="D194" s="192" t="e">
        <f t="shared" si="2"/>
        <v>#DIV/0!</v>
      </c>
    </row>
    <row r="195" spans="1:4" ht="16.5" customHeight="1" hidden="1">
      <c r="A195" s="120" t="s">
        <v>927</v>
      </c>
      <c r="B195" s="206"/>
      <c r="C195" s="206"/>
      <c r="D195" s="192" t="e">
        <f t="shared" si="2"/>
        <v>#DIV/0!</v>
      </c>
    </row>
    <row r="196" spans="1:4" ht="16.5" customHeight="1" hidden="1">
      <c r="A196" s="120" t="s">
        <v>928</v>
      </c>
      <c r="B196" s="206"/>
      <c r="C196" s="206"/>
      <c r="D196" s="192" t="e">
        <f t="shared" si="2"/>
        <v>#DIV/0!</v>
      </c>
    </row>
    <row r="197" spans="1:4" ht="15.75" customHeight="1">
      <c r="A197" s="120" t="s">
        <v>1427</v>
      </c>
      <c r="B197" s="205">
        <f>B198+B200+B207+B213+B216+B221</f>
        <v>30</v>
      </c>
      <c r="C197" s="205">
        <f>C198+C200+C207+C213+C216+C221</f>
        <v>30</v>
      </c>
      <c r="D197" s="192">
        <f t="shared" si="2"/>
        <v>0</v>
      </c>
    </row>
    <row r="198" spans="1:4" ht="16.5" customHeight="1" hidden="1">
      <c r="A198" s="120" t="s">
        <v>1152</v>
      </c>
      <c r="B198" s="205">
        <f>B199</f>
        <v>0</v>
      </c>
      <c r="C198" s="205">
        <f>C199</f>
        <v>0</v>
      </c>
      <c r="D198" s="192" t="e">
        <f t="shared" si="2"/>
        <v>#DIV/0!</v>
      </c>
    </row>
    <row r="199" spans="1:4" ht="16.5" customHeight="1" hidden="1">
      <c r="A199" s="120" t="s">
        <v>929</v>
      </c>
      <c r="B199" s="206"/>
      <c r="C199" s="206"/>
      <c r="D199" s="192" t="e">
        <f t="shared" si="2"/>
        <v>#DIV/0!</v>
      </c>
    </row>
    <row r="200" spans="1:4" ht="14.25" hidden="1">
      <c r="A200" s="120" t="s">
        <v>930</v>
      </c>
      <c r="B200" s="205"/>
      <c r="C200" s="205"/>
      <c r="D200" s="192" t="e">
        <f t="shared" si="2"/>
        <v>#DIV/0!</v>
      </c>
    </row>
    <row r="201" spans="1:4" ht="14.25" hidden="1">
      <c r="A201" s="120" t="s">
        <v>931</v>
      </c>
      <c r="B201" s="206"/>
      <c r="C201" s="206">
        <v>20</v>
      </c>
      <c r="D201" s="192" t="e">
        <f t="shared" si="2"/>
        <v>#DIV/0!</v>
      </c>
    </row>
    <row r="202" spans="1:4" ht="16.5" customHeight="1" hidden="1">
      <c r="A202" s="120" t="s">
        <v>932</v>
      </c>
      <c r="B202" s="206"/>
      <c r="C202" s="206"/>
      <c r="D202" s="192" t="e">
        <f t="shared" si="2"/>
        <v>#DIV/0!</v>
      </c>
    </row>
    <row r="203" spans="1:4" ht="16.5" customHeight="1" hidden="1">
      <c r="A203" s="120" t="s">
        <v>933</v>
      </c>
      <c r="B203" s="206"/>
      <c r="C203" s="206"/>
      <c r="D203" s="192" t="e">
        <f t="shared" si="2"/>
        <v>#DIV/0!</v>
      </c>
    </row>
    <row r="204" spans="1:4" ht="16.5" customHeight="1" hidden="1">
      <c r="A204" s="120" t="s">
        <v>934</v>
      </c>
      <c r="B204" s="206"/>
      <c r="C204" s="206"/>
      <c r="D204" s="192" t="e">
        <f t="shared" si="2"/>
        <v>#DIV/0!</v>
      </c>
    </row>
    <row r="205" spans="1:4" ht="16.5" customHeight="1" hidden="1">
      <c r="A205" s="120" t="s">
        <v>935</v>
      </c>
      <c r="B205" s="206"/>
      <c r="C205" s="206"/>
      <c r="D205" s="192" t="e">
        <f t="shared" si="2"/>
        <v>#DIV/0!</v>
      </c>
    </row>
    <row r="206" spans="1:4" ht="14.25" hidden="1">
      <c r="A206" s="120" t="s">
        <v>936</v>
      </c>
      <c r="B206" s="206"/>
      <c r="C206" s="206">
        <v>46</v>
      </c>
      <c r="D206" s="192" t="e">
        <f t="shared" si="2"/>
        <v>#DIV/0!</v>
      </c>
    </row>
    <row r="207" spans="1:4" ht="16.5" customHeight="1">
      <c r="A207" s="120" t="s">
        <v>1386</v>
      </c>
      <c r="B207" s="205">
        <f>SUM(B208:B212)</f>
        <v>30</v>
      </c>
      <c r="C207" s="205">
        <f>SUM(C208:C212)</f>
        <v>30</v>
      </c>
      <c r="D207" s="192">
        <f t="shared" si="2"/>
        <v>0</v>
      </c>
    </row>
    <row r="208" spans="1:4" ht="15" customHeight="1">
      <c r="A208" s="120" t="s">
        <v>937</v>
      </c>
      <c r="B208" s="206">
        <v>20</v>
      </c>
      <c r="C208" s="206">
        <v>15</v>
      </c>
      <c r="D208" s="192">
        <f>+(C208-B208)/B208*100</f>
        <v>-25</v>
      </c>
    </row>
    <row r="209" spans="1:4" ht="14.25">
      <c r="A209" s="120" t="s">
        <v>938</v>
      </c>
      <c r="B209" s="206">
        <v>5</v>
      </c>
      <c r="C209" s="206">
        <v>10</v>
      </c>
      <c r="D209" s="192">
        <f>+(C209-B209)/B209*100</f>
        <v>100</v>
      </c>
    </row>
    <row r="210" spans="1:4" ht="14.25" hidden="1">
      <c r="A210" s="120" t="s">
        <v>939</v>
      </c>
      <c r="B210" s="206"/>
      <c r="C210" s="206"/>
      <c r="D210" s="192" t="e">
        <f>+(C210-B210)/B210*100</f>
        <v>#DIV/0!</v>
      </c>
    </row>
    <row r="211" spans="1:4" ht="14.25">
      <c r="A211" s="120" t="s">
        <v>940</v>
      </c>
      <c r="B211" s="206">
        <v>5</v>
      </c>
      <c r="C211" s="206">
        <v>5</v>
      </c>
      <c r="D211" s="192"/>
    </row>
    <row r="212" spans="1:4" ht="14.25" hidden="1">
      <c r="A212" s="120" t="s">
        <v>941</v>
      </c>
      <c r="B212" s="206"/>
      <c r="C212" s="206"/>
      <c r="D212" s="192"/>
    </row>
    <row r="213" spans="1:4" ht="16.5" customHeight="1" hidden="1">
      <c r="A213" s="120" t="s">
        <v>942</v>
      </c>
      <c r="B213" s="205">
        <f>SUM(B214:B215)</f>
        <v>0</v>
      </c>
      <c r="C213" s="205">
        <f>SUM(C214:C215)</f>
        <v>0</v>
      </c>
      <c r="D213" s="192"/>
    </row>
    <row r="214" spans="1:4" ht="16.5" customHeight="1" hidden="1">
      <c r="A214" s="120" t="s">
        <v>943</v>
      </c>
      <c r="B214" s="206"/>
      <c r="C214" s="206"/>
      <c r="D214" s="192"/>
    </row>
    <row r="215" spans="1:4" ht="16.5" customHeight="1" hidden="1">
      <c r="A215" s="120" t="s">
        <v>944</v>
      </c>
      <c r="B215" s="206"/>
      <c r="C215" s="206"/>
      <c r="D215" s="192"/>
    </row>
    <row r="216" spans="1:4" ht="16.5" customHeight="1" hidden="1">
      <c r="A216" s="120" t="s">
        <v>945</v>
      </c>
      <c r="B216" s="205">
        <f>SUM(B217:B220)</f>
        <v>0</v>
      </c>
      <c r="C216" s="205">
        <f>SUM(C217:C220)</f>
        <v>0</v>
      </c>
      <c r="D216" s="192"/>
    </row>
    <row r="217" spans="1:4" ht="16.5" customHeight="1" hidden="1">
      <c r="A217" s="120" t="s">
        <v>946</v>
      </c>
      <c r="B217" s="206"/>
      <c r="C217" s="206"/>
      <c r="D217" s="192"/>
    </row>
    <row r="218" spans="1:4" ht="16.5" customHeight="1" hidden="1">
      <c r="A218" s="120" t="s">
        <v>947</v>
      </c>
      <c r="B218" s="206"/>
      <c r="C218" s="206"/>
      <c r="D218" s="192"/>
    </row>
    <row r="219" spans="1:4" ht="16.5" customHeight="1" hidden="1">
      <c r="A219" s="120" t="s">
        <v>948</v>
      </c>
      <c r="B219" s="206"/>
      <c r="C219" s="206"/>
      <c r="D219" s="192"/>
    </row>
    <row r="220" spans="1:4" ht="16.5" customHeight="1" hidden="1">
      <c r="A220" s="120" t="s">
        <v>949</v>
      </c>
      <c r="B220" s="206"/>
      <c r="C220" s="206"/>
      <c r="D220" s="192"/>
    </row>
    <row r="221" spans="1:4" ht="16.5" customHeight="1" hidden="1">
      <c r="A221" s="120" t="s">
        <v>950</v>
      </c>
      <c r="B221" s="206"/>
      <c r="C221" s="206"/>
      <c r="D221" s="192"/>
    </row>
    <row r="222" spans="1:4" ht="16.5" customHeight="1" hidden="1">
      <c r="A222" s="120" t="s">
        <v>1362</v>
      </c>
      <c r="B222" s="205">
        <f>B223</f>
        <v>0</v>
      </c>
      <c r="C222" s="205">
        <f>C223</f>
        <v>0</v>
      </c>
      <c r="D222" s="192"/>
    </row>
    <row r="223" spans="1:4" ht="16.5" customHeight="1" hidden="1">
      <c r="A223" s="120" t="s">
        <v>951</v>
      </c>
      <c r="B223" s="205">
        <f>SUM(B224:B228)</f>
        <v>0</v>
      </c>
      <c r="C223" s="205">
        <f>SUM(C224:C228)</f>
        <v>0</v>
      </c>
      <c r="D223" s="192"/>
    </row>
    <row r="224" spans="1:4" ht="16.5" customHeight="1" hidden="1">
      <c r="A224" s="120" t="s">
        <v>952</v>
      </c>
      <c r="B224" s="206"/>
      <c r="C224" s="206"/>
      <c r="D224" s="192"/>
    </row>
    <row r="225" spans="1:4" ht="16.5" customHeight="1" hidden="1">
      <c r="A225" s="120" t="s">
        <v>953</v>
      </c>
      <c r="B225" s="206"/>
      <c r="C225" s="206"/>
      <c r="D225" s="192"/>
    </row>
    <row r="226" spans="1:4" ht="16.5" customHeight="1" hidden="1">
      <c r="A226" s="120" t="s">
        <v>954</v>
      </c>
      <c r="B226" s="206"/>
      <c r="C226" s="206"/>
      <c r="D226" s="192"/>
    </row>
    <row r="227" spans="1:4" ht="16.5" customHeight="1" hidden="1">
      <c r="A227" s="120" t="s">
        <v>955</v>
      </c>
      <c r="B227" s="206"/>
      <c r="C227" s="206"/>
      <c r="D227" s="192"/>
    </row>
    <row r="228" spans="1:4" ht="0.75" customHeight="1">
      <c r="A228" s="120" t="s">
        <v>956</v>
      </c>
      <c r="B228" s="206"/>
      <c r="C228" s="206"/>
      <c r="D228" s="192"/>
    </row>
    <row r="229" spans="1:4" ht="16.5" customHeight="1" hidden="1">
      <c r="A229" s="120" t="s">
        <v>1363</v>
      </c>
      <c r="B229" s="205">
        <f>SUM(B230:B240)</f>
        <v>0</v>
      </c>
      <c r="C229" s="205">
        <f>SUM(C230:C240)</f>
        <v>0</v>
      </c>
      <c r="D229" s="192"/>
    </row>
    <row r="230" spans="1:4" ht="16.5" customHeight="1" hidden="1">
      <c r="A230" s="120" t="s">
        <v>1312</v>
      </c>
      <c r="B230" s="206"/>
      <c r="C230" s="206"/>
      <c r="D230" s="192"/>
    </row>
    <row r="231" spans="1:4" ht="16.5" customHeight="1" hidden="1">
      <c r="A231" s="120" t="s">
        <v>1313</v>
      </c>
      <c r="B231" s="206">
        <f>SUM(B232:B239)</f>
        <v>0</v>
      </c>
      <c r="C231" s="206">
        <f>SUM(C232:C239)</f>
        <v>0</v>
      </c>
      <c r="D231" s="192"/>
    </row>
    <row r="232" spans="1:4" ht="16.5" customHeight="1" hidden="1">
      <c r="A232" s="120" t="s">
        <v>957</v>
      </c>
      <c r="B232" s="206"/>
      <c r="C232" s="206"/>
      <c r="D232" s="192"/>
    </row>
    <row r="233" spans="1:4" ht="16.5" customHeight="1" hidden="1">
      <c r="A233" s="120" t="s">
        <v>958</v>
      </c>
      <c r="B233" s="206"/>
      <c r="C233" s="206"/>
      <c r="D233" s="192"/>
    </row>
    <row r="234" spans="1:4" ht="16.5" customHeight="1" hidden="1">
      <c r="A234" s="120" t="s">
        <v>959</v>
      </c>
      <c r="B234" s="206"/>
      <c r="C234" s="206"/>
      <c r="D234" s="192"/>
    </row>
    <row r="235" spans="1:4" ht="16.5" customHeight="1" hidden="1">
      <c r="A235" s="120" t="s">
        <v>960</v>
      </c>
      <c r="B235" s="206"/>
      <c r="C235" s="206"/>
      <c r="D235" s="192"/>
    </row>
    <row r="236" spans="1:4" ht="16.5" customHeight="1" hidden="1">
      <c r="A236" s="120" t="s">
        <v>961</v>
      </c>
      <c r="B236" s="206"/>
      <c r="C236" s="206"/>
      <c r="D236" s="192"/>
    </row>
    <row r="237" spans="1:4" ht="16.5" customHeight="1" hidden="1">
      <c r="A237" s="120" t="s">
        <v>962</v>
      </c>
      <c r="B237" s="206"/>
      <c r="C237" s="206"/>
      <c r="D237" s="192"/>
    </row>
    <row r="238" spans="1:4" ht="16.5" customHeight="1" hidden="1">
      <c r="A238" s="120" t="s">
        <v>963</v>
      </c>
      <c r="B238" s="206"/>
      <c r="C238" s="206"/>
      <c r="D238" s="192"/>
    </row>
    <row r="239" spans="1:4" ht="16.5" customHeight="1" hidden="1">
      <c r="A239" s="120" t="s">
        <v>964</v>
      </c>
      <c r="B239" s="206"/>
      <c r="C239" s="206"/>
      <c r="D239" s="192"/>
    </row>
    <row r="240" spans="1:4" ht="16.5" customHeight="1" hidden="1">
      <c r="A240" s="120" t="s">
        <v>1388</v>
      </c>
      <c r="B240" s="205">
        <f>SUM(B241:B252)</f>
        <v>0</v>
      </c>
      <c r="C240" s="205">
        <f>SUM(C241:C252)</f>
        <v>0</v>
      </c>
      <c r="D240" s="192"/>
    </row>
    <row r="241" spans="1:4" ht="16.5" customHeight="1" hidden="1">
      <c r="A241" s="120" t="s">
        <v>965</v>
      </c>
      <c r="B241" s="206"/>
      <c r="C241" s="206"/>
      <c r="D241" s="192"/>
    </row>
    <row r="242" spans="1:4" ht="16.5" customHeight="1" hidden="1">
      <c r="A242" s="120" t="s">
        <v>966</v>
      </c>
      <c r="B242" s="206"/>
      <c r="C242" s="206"/>
      <c r="D242" s="192"/>
    </row>
    <row r="243" spans="1:4" ht="16.5" customHeight="1" hidden="1">
      <c r="A243" s="120" t="s">
        <v>967</v>
      </c>
      <c r="B243" s="206"/>
      <c r="C243" s="206"/>
      <c r="D243" s="192"/>
    </row>
    <row r="244" spans="1:4" ht="16.5" customHeight="1" hidden="1">
      <c r="A244" s="120" t="s">
        <v>968</v>
      </c>
      <c r="B244" s="206"/>
      <c r="C244" s="206"/>
      <c r="D244" s="192"/>
    </row>
    <row r="245" spans="1:4" ht="16.5" customHeight="1" hidden="1">
      <c r="A245" s="120" t="s">
        <v>969</v>
      </c>
      <c r="B245" s="206"/>
      <c r="C245" s="206"/>
      <c r="D245" s="192"/>
    </row>
    <row r="246" spans="1:4" ht="16.5" customHeight="1" hidden="1">
      <c r="A246" s="120" t="s">
        <v>970</v>
      </c>
      <c r="B246" s="206"/>
      <c r="C246" s="206"/>
      <c r="D246" s="192"/>
    </row>
    <row r="247" spans="1:4" ht="16.5" customHeight="1" hidden="1">
      <c r="A247" s="120" t="s">
        <v>971</v>
      </c>
      <c r="B247" s="206"/>
      <c r="C247" s="206"/>
      <c r="D247" s="192"/>
    </row>
    <row r="248" spans="1:4" ht="16.5" customHeight="1" hidden="1">
      <c r="A248" s="120" t="s">
        <v>972</v>
      </c>
      <c r="B248" s="206"/>
      <c r="C248" s="206"/>
      <c r="D248" s="192"/>
    </row>
    <row r="249" spans="1:4" ht="16.5" customHeight="1" hidden="1">
      <c r="A249" s="120" t="s">
        <v>973</v>
      </c>
      <c r="B249" s="206"/>
      <c r="C249" s="206"/>
      <c r="D249" s="192"/>
    </row>
    <row r="250" spans="1:4" ht="16.5" customHeight="1" hidden="1">
      <c r="A250" s="120" t="s">
        <v>974</v>
      </c>
      <c r="B250" s="206"/>
      <c r="C250" s="206"/>
      <c r="D250" s="192" t="e">
        <f aca="true" t="shared" si="3" ref="D250:D277">+(C250-B250)/B250*100</f>
        <v>#DIV/0!</v>
      </c>
    </row>
    <row r="251" spans="1:4" ht="16.5" customHeight="1" hidden="1">
      <c r="A251" s="120" t="s">
        <v>975</v>
      </c>
      <c r="B251" s="206"/>
      <c r="C251" s="206"/>
      <c r="D251" s="192" t="e">
        <f t="shared" si="3"/>
        <v>#DIV/0!</v>
      </c>
    </row>
    <row r="252" spans="1:4" ht="16.5" customHeight="1" hidden="1">
      <c r="A252" s="120" t="s">
        <v>976</v>
      </c>
      <c r="B252" s="206"/>
      <c r="C252" s="206"/>
      <c r="D252" s="192" t="e">
        <f t="shared" si="3"/>
        <v>#DIV/0!</v>
      </c>
    </row>
    <row r="253" spans="1:4" ht="16.5" customHeight="1" hidden="1">
      <c r="A253" s="120" t="s">
        <v>1314</v>
      </c>
      <c r="B253" s="205" t="s">
        <v>200</v>
      </c>
      <c r="C253" s="205" t="s">
        <v>200</v>
      </c>
      <c r="D253" s="192" t="e">
        <f t="shared" si="3"/>
        <v>#VALUE!</v>
      </c>
    </row>
    <row r="254" spans="1:4" ht="16.5" customHeight="1" hidden="1">
      <c r="A254" s="120" t="s">
        <v>1389</v>
      </c>
      <c r="B254" s="205">
        <f>B255</f>
        <v>0</v>
      </c>
      <c r="C254" s="205">
        <f>C255</f>
        <v>0</v>
      </c>
      <c r="D254" s="192" t="e">
        <f t="shared" si="3"/>
        <v>#DIV/0!</v>
      </c>
    </row>
    <row r="255" spans="1:4" ht="16.5" customHeight="1" hidden="1">
      <c r="A255" s="120" t="s">
        <v>1390</v>
      </c>
      <c r="B255" s="205">
        <f>SUM(B256:B257)</f>
        <v>0</v>
      </c>
      <c r="C255" s="205">
        <f>SUM(C256:C257)</f>
        <v>0</v>
      </c>
      <c r="D255" s="192" t="e">
        <f t="shared" si="3"/>
        <v>#DIV/0!</v>
      </c>
    </row>
    <row r="256" spans="1:4" ht="16.5" customHeight="1" hidden="1">
      <c r="A256" s="120" t="s">
        <v>1391</v>
      </c>
      <c r="B256" s="205"/>
      <c r="C256" s="205"/>
      <c r="D256" s="192" t="e">
        <f t="shared" si="3"/>
        <v>#DIV/0!</v>
      </c>
    </row>
    <row r="257" spans="1:4" ht="16.5" customHeight="1" hidden="1">
      <c r="A257" s="207" t="s">
        <v>1392</v>
      </c>
      <c r="B257" s="205"/>
      <c r="C257" s="205"/>
      <c r="D257" s="192" t="e">
        <f t="shared" si="3"/>
        <v>#DIV/0!</v>
      </c>
    </row>
    <row r="258" spans="1:4" ht="18" customHeight="1">
      <c r="A258" s="120" t="s">
        <v>1428</v>
      </c>
      <c r="B258" s="205">
        <f>B259</f>
        <v>190</v>
      </c>
      <c r="C258" s="205">
        <f>C259</f>
        <v>210</v>
      </c>
      <c r="D258" s="192">
        <f t="shared" si="3"/>
        <v>10.526315789473683</v>
      </c>
    </row>
    <row r="259" spans="1:4" ht="19.5" customHeight="1">
      <c r="A259" s="120" t="s">
        <v>1393</v>
      </c>
      <c r="B259" s="205">
        <f>SUM(B260:B261)</f>
        <v>190</v>
      </c>
      <c r="C259" s="205">
        <f>SUM(C260:C261)</f>
        <v>210</v>
      </c>
      <c r="D259" s="192">
        <f t="shared" si="3"/>
        <v>10.526315789473683</v>
      </c>
    </row>
    <row r="260" spans="1:4" ht="18" customHeight="1">
      <c r="A260" s="120" t="s">
        <v>1394</v>
      </c>
      <c r="B260" s="205">
        <v>190</v>
      </c>
      <c r="C260" s="205">
        <v>210</v>
      </c>
      <c r="D260" s="192">
        <f t="shared" si="3"/>
        <v>10.526315789473683</v>
      </c>
    </row>
    <row r="261" spans="1:4" ht="17.25" customHeight="1" hidden="1">
      <c r="A261" s="207" t="s">
        <v>1395</v>
      </c>
      <c r="B261" s="205"/>
      <c r="C261" s="205"/>
      <c r="D261" s="192" t="e">
        <f t="shared" si="3"/>
        <v>#DIV/0!</v>
      </c>
    </row>
    <row r="262" spans="1:4" ht="17.25" customHeight="1" hidden="1">
      <c r="A262" s="120" t="s">
        <v>1396</v>
      </c>
      <c r="B262" s="205">
        <f>B263</f>
        <v>0</v>
      </c>
      <c r="C262" s="205">
        <f>C263</f>
        <v>0</v>
      </c>
      <c r="D262" s="192" t="e">
        <f t="shared" si="3"/>
        <v>#DIV/0!</v>
      </c>
    </row>
    <row r="263" spans="1:4" ht="17.25" customHeight="1" hidden="1">
      <c r="A263" s="120" t="s">
        <v>1397</v>
      </c>
      <c r="B263" s="205">
        <f>SUM(B264:B265)</f>
        <v>0</v>
      </c>
      <c r="C263" s="205">
        <f>SUM(C264:C265)</f>
        <v>0</v>
      </c>
      <c r="D263" s="192" t="e">
        <f t="shared" si="3"/>
        <v>#DIV/0!</v>
      </c>
    </row>
    <row r="264" spans="1:4" ht="17.25" customHeight="1" hidden="1">
      <c r="A264" s="120" t="s">
        <v>1398</v>
      </c>
      <c r="B264" s="205"/>
      <c r="C264" s="205"/>
      <c r="D264" s="192" t="e">
        <f t="shared" si="3"/>
        <v>#DIV/0!</v>
      </c>
    </row>
    <row r="265" spans="1:4" ht="17.25" customHeight="1" hidden="1">
      <c r="A265" s="207" t="s">
        <v>1399</v>
      </c>
      <c r="B265" s="205"/>
      <c r="C265" s="205"/>
      <c r="D265" s="192" t="e">
        <f t="shared" si="3"/>
        <v>#DIV/0!</v>
      </c>
    </row>
    <row r="266" spans="1:4" ht="17.25" customHeight="1" hidden="1">
      <c r="A266" s="120"/>
      <c r="B266" s="205"/>
      <c r="C266" s="205"/>
      <c r="D266" s="192" t="e">
        <f t="shared" si="3"/>
        <v>#DIV/0!</v>
      </c>
    </row>
    <row r="267" spans="1:4" ht="17.25" customHeight="1" hidden="1">
      <c r="A267" s="120"/>
      <c r="B267" s="205"/>
      <c r="C267" s="205"/>
      <c r="D267" s="192" t="e">
        <f t="shared" si="3"/>
        <v>#DIV/0!</v>
      </c>
    </row>
    <row r="268" spans="1:4" ht="17.25" customHeight="1" hidden="1">
      <c r="A268" s="120"/>
      <c r="B268" s="205"/>
      <c r="C268" s="205"/>
      <c r="D268" s="192" t="e">
        <f t="shared" si="3"/>
        <v>#DIV/0!</v>
      </c>
    </row>
    <row r="269" spans="1:4" ht="17.25" customHeight="1" hidden="1">
      <c r="A269" s="120"/>
      <c r="B269" s="205"/>
      <c r="C269" s="205"/>
      <c r="D269" s="192" t="e">
        <f t="shared" si="3"/>
        <v>#DIV/0!</v>
      </c>
    </row>
    <row r="270" spans="1:4" ht="17.25" customHeight="1" hidden="1">
      <c r="A270" s="120"/>
      <c r="B270" s="205"/>
      <c r="C270" s="205"/>
      <c r="D270" s="192" t="e">
        <f t="shared" si="3"/>
        <v>#DIV/0!</v>
      </c>
    </row>
    <row r="271" spans="1:4" ht="17.25" customHeight="1" hidden="1">
      <c r="A271" s="120"/>
      <c r="B271" s="205"/>
      <c r="C271" s="205"/>
      <c r="D271" s="192" t="e">
        <f t="shared" si="3"/>
        <v>#DIV/0!</v>
      </c>
    </row>
    <row r="272" spans="1:4" ht="17.25" customHeight="1" hidden="1">
      <c r="A272" s="120"/>
      <c r="B272" s="205"/>
      <c r="C272" s="205"/>
      <c r="D272" s="192" t="e">
        <f t="shared" si="3"/>
        <v>#DIV/0!</v>
      </c>
    </row>
    <row r="273" spans="1:4" ht="17.25" customHeight="1" hidden="1">
      <c r="A273" s="120"/>
      <c r="B273" s="205"/>
      <c r="C273" s="205"/>
      <c r="D273" s="192" t="e">
        <f t="shared" si="3"/>
        <v>#DIV/0!</v>
      </c>
    </row>
    <row r="274" spans="1:4" ht="17.25" customHeight="1" hidden="1">
      <c r="A274" s="120"/>
      <c r="B274" s="205"/>
      <c r="C274" s="205"/>
      <c r="D274" s="192" t="e">
        <f t="shared" si="3"/>
        <v>#DIV/0!</v>
      </c>
    </row>
    <row r="275" spans="1:4" ht="17.25" customHeight="1" hidden="1">
      <c r="A275" s="120"/>
      <c r="B275" s="205"/>
      <c r="C275" s="205"/>
      <c r="D275" s="192" t="e">
        <f t="shared" si="3"/>
        <v>#DIV/0!</v>
      </c>
    </row>
    <row r="276" spans="1:4" ht="17.25" customHeight="1" hidden="1">
      <c r="A276" s="120"/>
      <c r="B276" s="205"/>
      <c r="C276" s="205"/>
      <c r="D276" s="192" t="e">
        <f t="shared" si="3"/>
        <v>#DIV/0!</v>
      </c>
    </row>
    <row r="277" spans="1:4" ht="17.25" customHeight="1" hidden="1">
      <c r="A277" s="120"/>
      <c r="B277" s="205"/>
      <c r="C277" s="205"/>
      <c r="D277" s="192" t="e">
        <f t="shared" si="3"/>
        <v>#DIV/0!</v>
      </c>
    </row>
    <row r="278" spans="1:4" ht="17.25" customHeight="1" hidden="1">
      <c r="A278" s="120" t="s">
        <v>200</v>
      </c>
      <c r="B278" s="205"/>
      <c r="C278" s="205" t="s">
        <v>200</v>
      </c>
      <c r="D278" s="192" t="e">
        <f>+(C278-B278)/B278*100</f>
        <v>#VALUE!</v>
      </c>
    </row>
    <row r="279" spans="1:4" ht="17.25" customHeight="1" hidden="1">
      <c r="A279" s="120" t="s">
        <v>200</v>
      </c>
      <c r="B279" s="205"/>
      <c r="C279" s="205" t="s">
        <v>200</v>
      </c>
      <c r="D279" s="192" t="e">
        <f>+(C279-B279)/B279*100</f>
        <v>#VALUE!</v>
      </c>
    </row>
    <row r="280" spans="1:4" ht="17.25" customHeight="1" hidden="1">
      <c r="A280" s="120" t="s">
        <v>200</v>
      </c>
      <c r="B280" s="205"/>
      <c r="C280" s="205" t="s">
        <v>200</v>
      </c>
      <c r="D280" s="192" t="e">
        <f>+(C280-B280)/B280*100</f>
        <v>#VALUE!</v>
      </c>
    </row>
    <row r="281" spans="1:4" ht="15" customHeight="1" thickBot="1">
      <c r="A281" s="122" t="s">
        <v>977</v>
      </c>
      <c r="B281" s="198">
        <f>SUM(B4,B12,B25,B40,B47,B92,B148,B197,B222,B229,B254,B258,B262)</f>
        <v>6430</v>
      </c>
      <c r="C281" s="198">
        <f>SUM(C4,C12,C25,C40,C47,C92,C148,C197,C222,C229,C254,C258,C262)</f>
        <v>7740</v>
      </c>
      <c r="D281" s="70">
        <f>+(C281-B281)/B281*100</f>
        <v>20.37325038880249</v>
      </c>
    </row>
    <row r="282" spans="1:4" ht="15" thickTop="1">
      <c r="A282" s="267"/>
      <c r="B282" s="268"/>
      <c r="C282" s="268"/>
      <c r="D282" s="269"/>
    </row>
    <row r="283" spans="1:4" ht="14.25">
      <c r="A283" s="270"/>
      <c r="B283" s="271"/>
      <c r="C283" s="271"/>
      <c r="D283" s="272"/>
    </row>
    <row r="284" spans="1:4" ht="14.25">
      <c r="A284" s="273"/>
      <c r="B284" s="274"/>
      <c r="C284" s="274"/>
      <c r="D284" s="275"/>
    </row>
  </sheetData>
  <sheetProtection/>
  <autoFilter ref="A3:D284"/>
  <mergeCells count="3">
    <mergeCell ref="A1:D1"/>
    <mergeCell ref="A2:C2"/>
    <mergeCell ref="A282:D284"/>
  </mergeCells>
  <printOptions/>
  <pageMargins left="0.98" right="0.4724409448818898" top="0.55" bottom="0.57" header="0.2362204724409449" footer="0.34"/>
  <pageSetup firstPageNumber="40" useFirstPageNumber="1" horizontalDpi="600" verticalDpi="600" orientation="landscape" paperSize="9" scale="95" r:id="rId1"/>
  <headerFooter alignWithMargins="0">
    <oddFooter>&amp;C第 28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F20"/>
  <sheetViews>
    <sheetView zoomScalePageLayoutView="0" workbookViewId="0" topLeftCell="A1">
      <selection activeCell="G15" sqref="G15"/>
    </sheetView>
  </sheetViews>
  <sheetFormatPr defaultColWidth="9.125" defaultRowHeight="14.25"/>
  <cols>
    <col min="1" max="1" width="29.50390625" style="19" customWidth="1"/>
    <col min="2" max="2" width="25.75390625" style="19" customWidth="1"/>
    <col min="3" max="3" width="32.50390625" style="19" customWidth="1"/>
    <col min="4" max="4" width="31.75390625" style="19" customWidth="1"/>
    <col min="5" max="5" width="9.125" style="19" customWidth="1"/>
    <col min="6" max="7" width="12.75390625" style="19" bestFit="1" customWidth="1"/>
    <col min="8" max="16384" width="9.125" style="19" customWidth="1"/>
  </cols>
  <sheetData>
    <row r="1" spans="1:4" ht="30" customHeight="1">
      <c r="A1" s="254" t="s">
        <v>19</v>
      </c>
      <c r="B1" s="254"/>
      <c r="C1" s="254"/>
      <c r="D1" s="254"/>
    </row>
    <row r="2" spans="1:4" ht="25.5" customHeight="1" thickBot="1">
      <c r="A2" s="20"/>
      <c r="B2" s="20"/>
      <c r="C2" s="20"/>
      <c r="D2" s="162" t="s">
        <v>20</v>
      </c>
    </row>
    <row r="3" spans="1:4" ht="27" customHeight="1" thickTop="1">
      <c r="A3" s="255" t="s">
        <v>201</v>
      </c>
      <c r="B3" s="256"/>
      <c r="C3" s="256" t="s">
        <v>202</v>
      </c>
      <c r="D3" s="257"/>
    </row>
    <row r="4" spans="1:4" ht="27" customHeight="1">
      <c r="A4" s="163" t="s">
        <v>203</v>
      </c>
      <c r="B4" s="164" t="s">
        <v>193</v>
      </c>
      <c r="C4" s="164" t="s">
        <v>203</v>
      </c>
      <c r="D4" s="165" t="s">
        <v>193</v>
      </c>
    </row>
    <row r="5" spans="1:4" ht="27" customHeight="1">
      <c r="A5" s="120" t="s">
        <v>1331</v>
      </c>
      <c r="B5" s="62">
        <v>7740</v>
      </c>
      <c r="C5" s="166" t="s">
        <v>1361</v>
      </c>
      <c r="D5" s="63">
        <v>7740</v>
      </c>
    </row>
    <row r="6" spans="1:4" ht="27" customHeight="1">
      <c r="A6" s="120" t="s">
        <v>1332</v>
      </c>
      <c r="B6" s="53"/>
      <c r="C6" s="208" t="s">
        <v>1334</v>
      </c>
      <c r="D6" s="64"/>
    </row>
    <row r="7" spans="1:4" ht="27" customHeight="1">
      <c r="A7" s="120" t="s">
        <v>1359</v>
      </c>
      <c r="B7" s="53"/>
      <c r="C7" s="166" t="s">
        <v>205</v>
      </c>
      <c r="D7" s="64"/>
    </row>
    <row r="8" spans="1:4" ht="27" customHeight="1">
      <c r="A8" s="120" t="s">
        <v>1360</v>
      </c>
      <c r="B8" s="53"/>
      <c r="C8" s="166" t="s">
        <v>207</v>
      </c>
      <c r="D8" s="63"/>
    </row>
    <row r="9" spans="1:4" ht="27" customHeight="1">
      <c r="A9" s="120" t="s">
        <v>1335</v>
      </c>
      <c r="B9" s="53"/>
      <c r="C9" s="166"/>
      <c r="D9" s="64"/>
    </row>
    <row r="10" spans="1:4" ht="27" customHeight="1">
      <c r="A10" s="120"/>
      <c r="B10" s="62"/>
      <c r="C10" s="166"/>
      <c r="D10" s="64"/>
    </row>
    <row r="11" spans="1:6" ht="27" customHeight="1">
      <c r="A11" s="120"/>
      <c r="B11" s="62"/>
      <c r="C11" s="166"/>
      <c r="D11" s="64"/>
      <c r="F11" s="24"/>
    </row>
    <row r="12" spans="1:6" ht="27" customHeight="1">
      <c r="A12" s="120"/>
      <c r="B12" s="62"/>
      <c r="C12" s="166"/>
      <c r="D12" s="64"/>
      <c r="F12" s="24"/>
    </row>
    <row r="13" spans="1:4" ht="27" customHeight="1">
      <c r="A13" s="120"/>
      <c r="B13" s="62"/>
      <c r="C13" s="166" t="s">
        <v>200</v>
      </c>
      <c r="D13" s="64" t="s">
        <v>200</v>
      </c>
    </row>
    <row r="14" spans="1:4" ht="27" customHeight="1">
      <c r="A14" s="120" t="s">
        <v>200</v>
      </c>
      <c r="B14" s="53" t="s">
        <v>200</v>
      </c>
      <c r="C14" s="166" t="s">
        <v>200</v>
      </c>
      <c r="D14" s="64" t="s">
        <v>200</v>
      </c>
    </row>
    <row r="15" spans="1:4" ht="27" customHeight="1" thickBot="1">
      <c r="A15" s="122" t="s">
        <v>210</v>
      </c>
      <c r="B15" s="56">
        <f>B5+B6+B9</f>
        <v>7740</v>
      </c>
      <c r="C15" s="167" t="s">
        <v>211</v>
      </c>
      <c r="D15" s="65">
        <f>D5+D6+D9</f>
        <v>7740</v>
      </c>
    </row>
    <row r="16" spans="1:4" ht="19.5" customHeight="1" thickTop="1">
      <c r="A16" s="135"/>
      <c r="B16" s="135"/>
      <c r="C16" s="135"/>
      <c r="D16" s="135"/>
    </row>
    <row r="17" ht="19.5" customHeight="1"/>
    <row r="18" ht="19.5" customHeight="1"/>
    <row r="19" ht="19.5" customHeight="1"/>
    <row r="20" ht="19.5" customHeight="1">
      <c r="D20" s="38" t="s">
        <v>239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3">
    <mergeCell ref="A1:D1"/>
    <mergeCell ref="A3:B3"/>
    <mergeCell ref="C3:D3"/>
  </mergeCells>
  <printOptions/>
  <pageMargins left="0.88" right="0.7086614173228347" top="1.08" bottom="0.8" header="0.31496062992125984" footer="0.55"/>
  <pageSetup horizontalDpi="600" verticalDpi="600" orientation="landscape" paperSize="9" r:id="rId1"/>
  <headerFooter>
    <oddFooter>&amp;C第 29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zoomScalePageLayoutView="0" workbookViewId="0" topLeftCell="A1">
      <selection activeCell="O25" sqref="O25"/>
    </sheetView>
  </sheetViews>
  <sheetFormatPr defaultColWidth="9.00390625" defaultRowHeight="14.25"/>
  <cols>
    <col min="1" max="1" width="31.00390625" style="6" customWidth="1"/>
    <col min="2" max="2" width="18.75390625" style="6" customWidth="1"/>
    <col min="3" max="3" width="19.75390625" style="6" customWidth="1"/>
    <col min="4" max="4" width="20.125" style="6" customWidth="1"/>
    <col min="5" max="5" width="33.375" style="6" customWidth="1"/>
    <col min="6" max="16384" width="9.00390625" style="6" customWidth="1"/>
  </cols>
  <sheetData>
    <row r="1" spans="1:5" ht="24">
      <c r="A1" s="220" t="s">
        <v>1401</v>
      </c>
      <c r="B1" s="220"/>
      <c r="C1" s="220"/>
      <c r="D1" s="220"/>
      <c r="E1" s="220"/>
    </row>
    <row r="2" spans="1:5" ht="24.75" customHeight="1" thickBot="1">
      <c r="A2" s="74"/>
      <c r="B2" s="98"/>
      <c r="C2" s="99"/>
      <c r="D2" s="4"/>
      <c r="E2" s="100" t="s">
        <v>1454</v>
      </c>
    </row>
    <row r="3" spans="1:5" s="1" customFormat="1" ht="18" customHeight="1" thickTop="1">
      <c r="A3" s="221" t="s">
        <v>172</v>
      </c>
      <c r="B3" s="223" t="s">
        <v>1403</v>
      </c>
      <c r="C3" s="225" t="s">
        <v>1404</v>
      </c>
      <c r="D3" s="225" t="s">
        <v>633</v>
      </c>
      <c r="E3" s="218" t="s">
        <v>383</v>
      </c>
    </row>
    <row r="4" spans="1:5" s="1" customFormat="1" ht="24" customHeight="1">
      <c r="A4" s="222"/>
      <c r="B4" s="224"/>
      <c r="C4" s="226"/>
      <c r="D4" s="227"/>
      <c r="E4" s="219"/>
    </row>
    <row r="5" spans="1:5" ht="20.25" customHeight="1">
      <c r="A5" s="101" t="s">
        <v>1319</v>
      </c>
      <c r="B5" s="102">
        <v>12846</v>
      </c>
      <c r="C5" s="89">
        <v>15131</v>
      </c>
      <c r="D5" s="103">
        <f aca="true" t="shared" si="0" ref="D5:D25">+(C5-B5)/B5*100</f>
        <v>17.78763817530749</v>
      </c>
      <c r="E5" s="104"/>
    </row>
    <row r="6" spans="1:5" ht="20.25" customHeight="1">
      <c r="A6" s="105" t="s">
        <v>631</v>
      </c>
      <c r="B6" s="102">
        <v>194</v>
      </c>
      <c r="C6" s="89">
        <v>86</v>
      </c>
      <c r="D6" s="106">
        <f>+(C6-B6)/B6*100</f>
        <v>-55.670103092783506</v>
      </c>
      <c r="E6" s="104"/>
    </row>
    <row r="7" spans="1:5" ht="20.25" customHeight="1">
      <c r="A7" s="105" t="s">
        <v>1320</v>
      </c>
      <c r="B7" s="102">
        <v>7142</v>
      </c>
      <c r="C7" s="89">
        <v>7315</v>
      </c>
      <c r="D7" s="106">
        <f>+(C7-B7)/B7*100</f>
        <v>2.4222906748809856</v>
      </c>
      <c r="E7" s="104"/>
    </row>
    <row r="8" spans="1:5" ht="20.25" customHeight="1">
      <c r="A8" s="105" t="s">
        <v>1321</v>
      </c>
      <c r="B8" s="102">
        <v>62335</v>
      </c>
      <c r="C8" s="107">
        <v>54017</v>
      </c>
      <c r="D8" s="103">
        <f t="shared" si="0"/>
        <v>-13.344028234539184</v>
      </c>
      <c r="E8" s="108"/>
    </row>
    <row r="9" spans="1:5" ht="20.25" customHeight="1">
      <c r="A9" s="105" t="s">
        <v>1322</v>
      </c>
      <c r="B9" s="102">
        <v>840</v>
      </c>
      <c r="C9" s="107">
        <v>629</v>
      </c>
      <c r="D9" s="103">
        <f t="shared" si="0"/>
        <v>-25.11904761904762</v>
      </c>
      <c r="E9" s="108"/>
    </row>
    <row r="10" spans="1:5" ht="20.25" customHeight="1">
      <c r="A10" s="105" t="s">
        <v>1323</v>
      </c>
      <c r="B10" s="102">
        <v>2796</v>
      </c>
      <c r="C10" s="107">
        <v>2672</v>
      </c>
      <c r="D10" s="103">
        <f t="shared" si="0"/>
        <v>-4.434907010014307</v>
      </c>
      <c r="E10" s="109"/>
    </row>
    <row r="11" spans="1:5" ht="20.25" customHeight="1">
      <c r="A11" s="110" t="s">
        <v>1324</v>
      </c>
      <c r="B11" s="102">
        <v>26908</v>
      </c>
      <c r="C11" s="107">
        <v>31301</v>
      </c>
      <c r="D11" s="106">
        <f t="shared" si="0"/>
        <v>16.32599970269065</v>
      </c>
      <c r="E11" s="85"/>
    </row>
    <row r="12" spans="1:5" ht="20.25" customHeight="1">
      <c r="A12" s="110" t="s">
        <v>1353</v>
      </c>
      <c r="B12" s="102">
        <v>18628</v>
      </c>
      <c r="C12" s="107">
        <v>21046</v>
      </c>
      <c r="D12" s="106">
        <f t="shared" si="0"/>
        <v>12.98045952329826</v>
      </c>
      <c r="E12" s="85"/>
    </row>
    <row r="13" spans="1:5" ht="20.25" customHeight="1">
      <c r="A13" s="110" t="s">
        <v>1325</v>
      </c>
      <c r="B13" s="102">
        <v>8904</v>
      </c>
      <c r="C13" s="107">
        <v>8470</v>
      </c>
      <c r="D13" s="106">
        <f t="shared" si="0"/>
        <v>-4.8742138364779874</v>
      </c>
      <c r="E13" s="85"/>
    </row>
    <row r="14" spans="1:5" ht="20.25" customHeight="1">
      <c r="A14" s="110" t="s">
        <v>1326</v>
      </c>
      <c r="B14" s="102">
        <v>7741</v>
      </c>
      <c r="C14" s="107">
        <v>8052</v>
      </c>
      <c r="D14" s="106">
        <f t="shared" si="0"/>
        <v>4.0175687895620715</v>
      </c>
      <c r="E14" s="108"/>
    </row>
    <row r="15" spans="1:5" ht="20.25" customHeight="1">
      <c r="A15" s="110" t="s">
        <v>1327</v>
      </c>
      <c r="B15" s="102">
        <v>33810</v>
      </c>
      <c r="C15" s="107">
        <v>36561</v>
      </c>
      <c r="D15" s="106">
        <f t="shared" si="0"/>
        <v>8.136645962732919</v>
      </c>
      <c r="E15" s="108"/>
    </row>
    <row r="16" spans="1:5" ht="20.25" customHeight="1">
      <c r="A16" s="110" t="s">
        <v>1328</v>
      </c>
      <c r="B16" s="102">
        <v>1384</v>
      </c>
      <c r="C16" s="107">
        <v>1519</v>
      </c>
      <c r="D16" s="106">
        <f t="shared" si="0"/>
        <v>9.754335260115607</v>
      </c>
      <c r="E16" s="104"/>
    </row>
    <row r="17" spans="1:6" ht="20.25" customHeight="1">
      <c r="A17" s="110" t="s">
        <v>1354</v>
      </c>
      <c r="B17" s="102">
        <v>2214</v>
      </c>
      <c r="C17" s="107">
        <v>1674</v>
      </c>
      <c r="D17" s="106">
        <f t="shared" si="0"/>
        <v>-24.390243902439025</v>
      </c>
      <c r="E17" s="111"/>
      <c r="F17" s="7"/>
    </row>
    <row r="18" spans="1:5" ht="20.25" customHeight="1">
      <c r="A18" s="110" t="s">
        <v>1329</v>
      </c>
      <c r="B18" s="102">
        <v>2210</v>
      </c>
      <c r="C18" s="107">
        <v>1633</v>
      </c>
      <c r="D18" s="106">
        <f t="shared" si="0"/>
        <v>-26.108597285067876</v>
      </c>
      <c r="E18" s="85"/>
    </row>
    <row r="19" spans="1:5" ht="20.25" customHeight="1">
      <c r="A19" s="110" t="s">
        <v>1415</v>
      </c>
      <c r="B19" s="102"/>
      <c r="C19" s="107">
        <v>6</v>
      </c>
      <c r="D19" s="106"/>
      <c r="E19" s="85"/>
    </row>
    <row r="20" spans="1:5" ht="20.25" customHeight="1">
      <c r="A20" s="110" t="s">
        <v>1351</v>
      </c>
      <c r="B20" s="102">
        <v>1451</v>
      </c>
      <c r="C20" s="107">
        <v>826</v>
      </c>
      <c r="D20" s="106">
        <f t="shared" si="0"/>
        <v>-43.07374224672639</v>
      </c>
      <c r="E20" s="104"/>
    </row>
    <row r="21" spans="1:5" ht="20.25" customHeight="1">
      <c r="A21" s="110" t="s">
        <v>188</v>
      </c>
      <c r="B21" s="102">
        <v>17583</v>
      </c>
      <c r="C21" s="107">
        <v>13031</v>
      </c>
      <c r="D21" s="106">
        <f t="shared" si="0"/>
        <v>-25.888642438719216</v>
      </c>
      <c r="E21" s="85"/>
    </row>
    <row r="22" spans="1:5" ht="20.25" customHeight="1">
      <c r="A22" s="110" t="s">
        <v>1330</v>
      </c>
      <c r="B22" s="102">
        <v>473</v>
      </c>
      <c r="C22" s="107">
        <v>187</v>
      </c>
      <c r="D22" s="106">
        <f t="shared" si="0"/>
        <v>-60.46511627906976</v>
      </c>
      <c r="E22" s="85"/>
    </row>
    <row r="23" spans="1:5" ht="20.25" customHeight="1">
      <c r="A23" s="110" t="s">
        <v>1417</v>
      </c>
      <c r="B23" s="102">
        <v>393</v>
      </c>
      <c r="C23" s="107">
        <v>1336</v>
      </c>
      <c r="D23" s="106">
        <f t="shared" si="0"/>
        <v>239.94910941475828</v>
      </c>
      <c r="E23" s="104"/>
    </row>
    <row r="24" spans="1:5" ht="20.25" customHeight="1">
      <c r="A24" s="110" t="s">
        <v>1416</v>
      </c>
      <c r="B24" s="102">
        <v>427</v>
      </c>
      <c r="C24" s="107">
        <v>40</v>
      </c>
      <c r="D24" s="106">
        <f t="shared" si="0"/>
        <v>-90.63231850117096</v>
      </c>
      <c r="E24" s="112"/>
    </row>
    <row r="25" spans="1:8" ht="20.25" customHeight="1" thickBot="1">
      <c r="A25" s="113" t="s">
        <v>1338</v>
      </c>
      <c r="B25" s="51">
        <f>SUM(B5:B24)</f>
        <v>208279</v>
      </c>
      <c r="C25" s="51">
        <f>SUM(C5:C24)</f>
        <v>205532</v>
      </c>
      <c r="D25" s="52">
        <f t="shared" si="0"/>
        <v>-1.3189039701554166</v>
      </c>
      <c r="E25" s="114"/>
      <c r="H25" s="7"/>
    </row>
    <row r="26" ht="12.75" customHeight="1" thickTop="1">
      <c r="C26" s="7"/>
    </row>
    <row r="27" ht="12.75" customHeight="1">
      <c r="C27" s="7"/>
    </row>
    <row r="28" ht="12.75" customHeight="1">
      <c r="D28" s="7"/>
    </row>
    <row r="29" ht="12.75" customHeight="1">
      <c r="C29" s="7"/>
    </row>
    <row r="30" ht="12.75" customHeight="1">
      <c r="D30" s="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heetProtection/>
  <mergeCells count="6">
    <mergeCell ref="E3:E4"/>
    <mergeCell ref="A1:E1"/>
    <mergeCell ref="A3:A4"/>
    <mergeCell ref="B3:B4"/>
    <mergeCell ref="C3:C4"/>
    <mergeCell ref="D3:D4"/>
  </mergeCells>
  <printOptions horizontalCentered="1"/>
  <pageMargins left="0.7480314960629921" right="0.4724409448818898" top="0.75" bottom="0.38" header="0.2755905511811024" footer="0.53"/>
  <pageSetup firstPageNumber="4" useFirstPageNumber="1" horizontalDpi="600" verticalDpi="600" orientation="landscape" paperSize="9" scale="90" r:id="rId1"/>
  <headerFooter alignWithMargins="0">
    <oddFooter>&amp;C第 2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zoomScalePageLayoutView="0" workbookViewId="0" topLeftCell="A1">
      <selection activeCell="J9" sqref="J9"/>
    </sheetView>
  </sheetViews>
  <sheetFormatPr defaultColWidth="9.125" defaultRowHeight="14.25"/>
  <cols>
    <col min="1" max="1" width="31.875" style="19" customWidth="1"/>
    <col min="2" max="2" width="17.875" style="19" customWidth="1"/>
    <col min="3" max="3" width="19.625" style="19" customWidth="1"/>
    <col min="4" max="4" width="18.625" style="19" customWidth="1"/>
    <col min="5" max="5" width="42.25390625" style="19" customWidth="1"/>
    <col min="6" max="16384" width="9.125" style="19" customWidth="1"/>
  </cols>
  <sheetData>
    <row r="1" spans="1:5" ht="24">
      <c r="A1" s="229" t="s">
        <v>1402</v>
      </c>
      <c r="B1" s="229"/>
      <c r="C1" s="229"/>
      <c r="D1" s="229"/>
      <c r="E1" s="229"/>
    </row>
    <row r="2" spans="1:5" ht="25.5" customHeight="1" thickBot="1">
      <c r="A2" s="115"/>
      <c r="B2" s="115"/>
      <c r="C2" s="115"/>
      <c r="D2" s="115"/>
      <c r="E2" s="116" t="s">
        <v>1456</v>
      </c>
    </row>
    <row r="3" spans="1:5" ht="23.25" customHeight="1" thickTop="1">
      <c r="A3" s="35" t="s">
        <v>192</v>
      </c>
      <c r="B3" s="32" t="s">
        <v>1406</v>
      </c>
      <c r="C3" s="32" t="s">
        <v>1407</v>
      </c>
      <c r="D3" s="32" t="s">
        <v>350</v>
      </c>
      <c r="E3" s="117" t="s">
        <v>353</v>
      </c>
    </row>
    <row r="4" spans="1:5" ht="23.25" customHeight="1">
      <c r="A4" s="36" t="s">
        <v>194</v>
      </c>
      <c r="B4" s="53">
        <f>SUM(B5:B17)</f>
        <v>8246</v>
      </c>
      <c r="C4" s="54">
        <f>SUM(C5:C17)</f>
        <v>10000</v>
      </c>
      <c r="D4" s="55">
        <f>IF(ISERROR(C4*100/B4),0,C4*100/B4)-100</f>
        <v>21.270919233567795</v>
      </c>
      <c r="E4" s="118"/>
    </row>
    <row r="5" spans="1:5" ht="23.25" customHeight="1">
      <c r="A5" s="86" t="s">
        <v>174</v>
      </c>
      <c r="B5" s="83">
        <v>2742</v>
      </c>
      <c r="C5" s="119">
        <v>4850</v>
      </c>
      <c r="D5" s="55">
        <f>IF(ISERROR(C5*100/B5),0,C5*100/B5)-100</f>
        <v>76.87819110138585</v>
      </c>
      <c r="E5" s="118"/>
    </row>
    <row r="6" spans="1:5" ht="23.25" customHeight="1">
      <c r="A6" s="86" t="s">
        <v>175</v>
      </c>
      <c r="B6" s="83">
        <v>2067</v>
      </c>
      <c r="C6" s="119"/>
      <c r="D6" s="55">
        <f>IF(ISERROR(C6*100/B6),0,C6*100/B6)-100</f>
        <v>-100</v>
      </c>
      <c r="E6" s="118"/>
    </row>
    <row r="7" spans="1:5" ht="23.25" customHeight="1">
      <c r="A7" s="86" t="s">
        <v>176</v>
      </c>
      <c r="B7" s="83">
        <v>466</v>
      </c>
      <c r="C7" s="119">
        <v>400</v>
      </c>
      <c r="D7" s="55">
        <f aca="true" t="shared" si="0" ref="D7:D23">IF(ISERROR(C7*100/B7),0,C7*100/B7)-100</f>
        <v>-14.163090128755371</v>
      </c>
      <c r="E7" s="118"/>
    </row>
    <row r="8" spans="1:5" ht="23.25" customHeight="1">
      <c r="A8" s="86" t="s">
        <v>177</v>
      </c>
      <c r="B8" s="83">
        <v>226</v>
      </c>
      <c r="C8" s="119">
        <v>550</v>
      </c>
      <c r="D8" s="55">
        <f t="shared" si="0"/>
        <v>143.36283185840708</v>
      </c>
      <c r="E8" s="118"/>
    </row>
    <row r="9" spans="1:5" ht="23.25" customHeight="1">
      <c r="A9" s="86" t="s">
        <v>178</v>
      </c>
      <c r="B9" s="83">
        <v>260</v>
      </c>
      <c r="C9" s="119">
        <v>350</v>
      </c>
      <c r="D9" s="55">
        <f t="shared" si="0"/>
        <v>34.61538461538461</v>
      </c>
      <c r="E9" s="118"/>
    </row>
    <row r="10" spans="1:5" ht="23.25" customHeight="1">
      <c r="A10" s="87" t="s">
        <v>1315</v>
      </c>
      <c r="B10" s="83">
        <v>649</v>
      </c>
      <c r="C10" s="119">
        <v>650</v>
      </c>
      <c r="D10" s="55">
        <f t="shared" si="0"/>
        <v>0.1540832049306573</v>
      </c>
      <c r="E10" s="118"/>
    </row>
    <row r="11" spans="1:5" ht="23.25" customHeight="1">
      <c r="A11" s="86" t="s">
        <v>179</v>
      </c>
      <c r="B11" s="83">
        <v>224</v>
      </c>
      <c r="C11" s="119">
        <v>350</v>
      </c>
      <c r="D11" s="55">
        <f t="shared" si="0"/>
        <v>56.25</v>
      </c>
      <c r="E11" s="118"/>
    </row>
    <row r="12" spans="1:5" ht="23.25" customHeight="1">
      <c r="A12" s="86" t="s">
        <v>1316</v>
      </c>
      <c r="B12" s="83">
        <v>168</v>
      </c>
      <c r="C12" s="119">
        <v>200</v>
      </c>
      <c r="D12" s="55">
        <f t="shared" si="0"/>
        <v>19.04761904761905</v>
      </c>
      <c r="E12" s="118"/>
    </row>
    <row r="13" spans="1:5" ht="23.25" customHeight="1">
      <c r="A13" s="87" t="s">
        <v>180</v>
      </c>
      <c r="B13" s="89">
        <v>240</v>
      </c>
      <c r="C13" s="119">
        <v>350</v>
      </c>
      <c r="D13" s="55">
        <f t="shared" si="0"/>
        <v>45.83333333333334</v>
      </c>
      <c r="E13" s="118"/>
    </row>
    <row r="14" spans="1:5" ht="23.25" customHeight="1">
      <c r="A14" s="87" t="s">
        <v>1317</v>
      </c>
      <c r="B14" s="89">
        <v>140</v>
      </c>
      <c r="C14" s="119">
        <v>250</v>
      </c>
      <c r="D14" s="55">
        <f t="shared" si="0"/>
        <v>78.57142857142858</v>
      </c>
      <c r="E14" s="118"/>
    </row>
    <row r="15" spans="1:5" ht="23.25" customHeight="1">
      <c r="A15" s="87" t="s">
        <v>1318</v>
      </c>
      <c r="B15" s="89">
        <v>243</v>
      </c>
      <c r="C15" s="119">
        <v>350</v>
      </c>
      <c r="D15" s="55">
        <f t="shared" si="0"/>
        <v>44.03292181069958</v>
      </c>
      <c r="E15" s="118"/>
    </row>
    <row r="16" spans="1:5" ht="23.25" customHeight="1">
      <c r="A16" s="87" t="s">
        <v>181</v>
      </c>
      <c r="B16" s="89">
        <v>246</v>
      </c>
      <c r="C16" s="119">
        <v>1350</v>
      </c>
      <c r="D16" s="55">
        <f t="shared" si="0"/>
        <v>448.780487804878</v>
      </c>
      <c r="E16" s="118"/>
    </row>
    <row r="17" spans="1:5" ht="23.25" customHeight="1">
      <c r="A17" s="87" t="s">
        <v>182</v>
      </c>
      <c r="B17" s="45">
        <v>575</v>
      </c>
      <c r="C17" s="119">
        <v>350</v>
      </c>
      <c r="D17" s="55">
        <f t="shared" si="0"/>
        <v>-39.130434782608695</v>
      </c>
      <c r="E17" s="118"/>
    </row>
    <row r="18" spans="1:5" ht="23.25" customHeight="1">
      <c r="A18" s="120" t="s">
        <v>195</v>
      </c>
      <c r="B18" s="53">
        <f>SUM(B19:B22)</f>
        <v>13754</v>
      </c>
      <c r="C18" s="54">
        <f>SUM(C19:C22)</f>
        <v>13450</v>
      </c>
      <c r="D18" s="55">
        <f t="shared" si="0"/>
        <v>-2.2102661044059886</v>
      </c>
      <c r="E18" s="118"/>
    </row>
    <row r="19" spans="1:5" ht="23.25" customHeight="1">
      <c r="A19" s="120" t="s">
        <v>196</v>
      </c>
      <c r="B19" s="89">
        <v>1061</v>
      </c>
      <c r="C19" s="119">
        <v>1850</v>
      </c>
      <c r="D19" s="55">
        <f t="shared" si="0"/>
        <v>74.36380772855796</v>
      </c>
      <c r="E19" s="118"/>
    </row>
    <row r="20" spans="1:5" ht="23.25" customHeight="1">
      <c r="A20" s="120" t="s">
        <v>197</v>
      </c>
      <c r="B20" s="47">
        <v>3387</v>
      </c>
      <c r="C20" s="119">
        <v>2750</v>
      </c>
      <c r="D20" s="55">
        <f t="shared" si="0"/>
        <v>-18.807204015352823</v>
      </c>
      <c r="E20" s="118"/>
    </row>
    <row r="21" spans="1:5" ht="23.25" customHeight="1">
      <c r="A21" s="120" t="s">
        <v>198</v>
      </c>
      <c r="B21" s="47">
        <v>3078</v>
      </c>
      <c r="C21" s="62">
        <v>2950</v>
      </c>
      <c r="D21" s="121">
        <f t="shared" si="0"/>
        <v>-4.158544509421702</v>
      </c>
      <c r="E21" s="118"/>
    </row>
    <row r="22" spans="1:5" ht="23.25" customHeight="1">
      <c r="A22" s="120" t="s">
        <v>199</v>
      </c>
      <c r="B22" s="89">
        <v>6228</v>
      </c>
      <c r="C22" s="62">
        <v>5900</v>
      </c>
      <c r="D22" s="121">
        <f t="shared" si="0"/>
        <v>-5.266538214515094</v>
      </c>
      <c r="E22" s="118"/>
    </row>
    <row r="23" spans="1:5" ht="23.25" customHeight="1" thickBot="1">
      <c r="A23" s="122" t="s">
        <v>1337</v>
      </c>
      <c r="B23" s="56">
        <f>B4+B18</f>
        <v>22000</v>
      </c>
      <c r="C23" s="56">
        <f>C4+C18</f>
        <v>23450</v>
      </c>
      <c r="D23" s="123">
        <f t="shared" si="0"/>
        <v>6.5909090909090935</v>
      </c>
      <c r="E23" s="124"/>
    </row>
    <row r="24" spans="1:5" ht="18" customHeight="1" thickTop="1">
      <c r="A24" s="228"/>
      <c r="B24" s="228"/>
      <c r="C24" s="228"/>
      <c r="D24" s="228"/>
      <c r="E24" s="228"/>
    </row>
    <row r="25" spans="1:5" ht="18" customHeight="1">
      <c r="A25" s="228"/>
      <c r="B25" s="228"/>
      <c r="C25" s="228"/>
      <c r="D25" s="228"/>
      <c r="E25" s="228"/>
    </row>
  </sheetData>
  <sheetProtection/>
  <mergeCells count="2">
    <mergeCell ref="A24:E25"/>
    <mergeCell ref="A1:E1"/>
  </mergeCells>
  <printOptions horizontalCentered="1"/>
  <pageMargins left="1.1" right="0.76" top="0.85" bottom="0.49" header="0.5118110236220472" footer="0.56"/>
  <pageSetup firstPageNumber="6" useFirstPageNumber="1" horizontalDpi="600" verticalDpi="600" orientation="landscape" paperSize="9" scale="85" r:id="rId1"/>
  <headerFooter alignWithMargins="0">
    <oddFooter>&amp;C第 3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D1322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25" defaultRowHeight="14.25"/>
  <cols>
    <col min="1" max="1" width="47.875" style="26" customWidth="1"/>
    <col min="2" max="2" width="23.00390625" style="26" customWidth="1"/>
    <col min="3" max="3" width="22.75390625" style="26" customWidth="1"/>
    <col min="4" max="4" width="34.25390625" style="26" customWidth="1"/>
    <col min="5" max="5" width="13.75390625" style="26" customWidth="1"/>
    <col min="6" max="16384" width="9.125" style="26" customWidth="1"/>
  </cols>
  <sheetData>
    <row r="1" spans="1:4" ht="28.5" customHeight="1">
      <c r="A1" s="233" t="s">
        <v>1457</v>
      </c>
      <c r="B1" s="233"/>
      <c r="C1" s="233"/>
      <c r="D1" s="233"/>
    </row>
    <row r="2" spans="1:4" ht="18.75" customHeight="1" thickBot="1">
      <c r="A2" s="125"/>
      <c r="B2" s="125"/>
      <c r="C2" s="234" t="s">
        <v>1458</v>
      </c>
      <c r="D2" s="234"/>
    </row>
    <row r="3" spans="1:4" ht="33" customHeight="1" thickTop="1">
      <c r="A3" s="39" t="s">
        <v>192</v>
      </c>
      <c r="B3" s="41" t="s">
        <v>0</v>
      </c>
      <c r="C3" s="41" t="s">
        <v>1407</v>
      </c>
      <c r="D3" s="42" t="s">
        <v>1</v>
      </c>
    </row>
    <row r="4" spans="1:4" ht="19.5" customHeight="1">
      <c r="A4" s="126" t="s">
        <v>212</v>
      </c>
      <c r="B4" s="127">
        <f>SUM(B5,B16,B25,B37,B49,B60,B71,B83,B92,B102,B117,B126,B137,B149,B159,B172,B179,B186,B195,B201,B208,B216,B223,B229,B235,B241,B247,B253)</f>
        <v>13378</v>
      </c>
      <c r="C4" s="127">
        <f>SUM(C5,C16,C25,C37,C49,C60,C71,C83,C92,C102,C117,C126,C137,C149,C159,C172,C179,C186,C195,C201,C208,C216,C223,C229,C235,C241,C247,C253)</f>
        <v>14004</v>
      </c>
      <c r="D4" s="58">
        <f>C4/B4*100-100</f>
        <v>4.679324263716552</v>
      </c>
    </row>
    <row r="5" spans="1:4" ht="19.5" customHeight="1">
      <c r="A5" s="128" t="s">
        <v>213</v>
      </c>
      <c r="B5" s="127">
        <f>SUM(B6:B15)</f>
        <v>593</v>
      </c>
      <c r="C5" s="127">
        <f>SUM(C6:C15)</f>
        <v>583</v>
      </c>
      <c r="D5" s="58">
        <f aca="true" t="shared" si="0" ref="D5:D67">C5/B5*100-100</f>
        <v>-1.6863406408094477</v>
      </c>
    </row>
    <row r="6" spans="1:4" ht="19.5" customHeight="1">
      <c r="A6" s="128" t="s">
        <v>214</v>
      </c>
      <c r="B6" s="129">
        <v>468</v>
      </c>
      <c r="C6" s="129">
        <v>481</v>
      </c>
      <c r="D6" s="58">
        <f t="shared" si="0"/>
        <v>2.7777777777777715</v>
      </c>
    </row>
    <row r="7" spans="1:4" ht="16.5" customHeight="1" hidden="1">
      <c r="A7" s="128" t="s">
        <v>215</v>
      </c>
      <c r="B7" s="129"/>
      <c r="C7" s="129"/>
      <c r="D7" s="58" t="e">
        <f t="shared" si="0"/>
        <v>#DIV/0!</v>
      </c>
    </row>
    <row r="8" spans="1:4" ht="16.5" customHeight="1" hidden="1">
      <c r="A8" s="128" t="s">
        <v>216</v>
      </c>
      <c r="B8" s="130"/>
      <c r="C8" s="130"/>
      <c r="D8" s="58" t="e">
        <f t="shared" si="0"/>
        <v>#DIV/0!</v>
      </c>
    </row>
    <row r="9" spans="1:4" ht="16.5" customHeight="1" hidden="1">
      <c r="A9" s="128" t="s">
        <v>217</v>
      </c>
      <c r="B9" s="129"/>
      <c r="C9" s="129"/>
      <c r="D9" s="58"/>
    </row>
    <row r="10" spans="1:4" ht="16.5" customHeight="1" hidden="1">
      <c r="A10" s="128" t="s">
        <v>218</v>
      </c>
      <c r="B10" s="130"/>
      <c r="C10" s="130"/>
      <c r="D10" s="58" t="e">
        <f t="shared" si="0"/>
        <v>#DIV/0!</v>
      </c>
    </row>
    <row r="11" spans="1:4" ht="16.5" customHeight="1" hidden="1">
      <c r="A11" s="128" t="s">
        <v>219</v>
      </c>
      <c r="B11" s="129"/>
      <c r="C11" s="129"/>
      <c r="D11" s="58" t="e">
        <f t="shared" si="0"/>
        <v>#DIV/0!</v>
      </c>
    </row>
    <row r="12" spans="1:4" ht="16.5" customHeight="1" hidden="1">
      <c r="A12" s="128" t="s">
        <v>220</v>
      </c>
      <c r="B12" s="129"/>
      <c r="C12" s="129"/>
      <c r="D12" s="58"/>
    </row>
    <row r="13" spans="1:4" ht="19.5" customHeight="1">
      <c r="A13" s="128" t="s">
        <v>221</v>
      </c>
      <c r="B13" s="130">
        <v>125</v>
      </c>
      <c r="C13" s="130">
        <v>102</v>
      </c>
      <c r="D13" s="58">
        <f t="shared" si="0"/>
        <v>-18.400000000000006</v>
      </c>
    </row>
    <row r="14" spans="1:4" ht="16.5" customHeight="1" hidden="1">
      <c r="A14" s="128" t="s">
        <v>222</v>
      </c>
      <c r="B14" s="129"/>
      <c r="C14" s="129"/>
      <c r="D14" s="58" t="e">
        <f t="shared" si="0"/>
        <v>#DIV/0!</v>
      </c>
    </row>
    <row r="15" spans="1:4" ht="16.5" customHeight="1" hidden="1">
      <c r="A15" s="128" t="s">
        <v>223</v>
      </c>
      <c r="B15" s="130"/>
      <c r="C15" s="130"/>
      <c r="D15" s="58" t="e">
        <f t="shared" si="0"/>
        <v>#DIV/0!</v>
      </c>
    </row>
    <row r="16" spans="1:4" ht="19.5" customHeight="1">
      <c r="A16" s="128" t="s">
        <v>224</v>
      </c>
      <c r="B16" s="127">
        <f>SUM(B17:B24)</f>
        <v>344</v>
      </c>
      <c r="C16" s="127">
        <f>SUM(C17:C24)</f>
        <v>225</v>
      </c>
      <c r="D16" s="58">
        <f t="shared" si="0"/>
        <v>-34.59302325581395</v>
      </c>
    </row>
    <row r="17" spans="1:4" ht="19.5" customHeight="1">
      <c r="A17" s="128" t="s">
        <v>214</v>
      </c>
      <c r="B17" s="129">
        <v>311</v>
      </c>
      <c r="C17" s="129">
        <v>185</v>
      </c>
      <c r="D17" s="58">
        <f t="shared" si="0"/>
        <v>-40.5144694533762</v>
      </c>
    </row>
    <row r="18" spans="1:4" ht="16.5" customHeight="1" hidden="1">
      <c r="A18" s="128" t="s">
        <v>215</v>
      </c>
      <c r="B18" s="129"/>
      <c r="C18" s="129"/>
      <c r="D18" s="58" t="e">
        <f t="shared" si="0"/>
        <v>#DIV/0!</v>
      </c>
    </row>
    <row r="19" spans="1:4" ht="16.5" customHeight="1" hidden="1">
      <c r="A19" s="128" t="s">
        <v>216</v>
      </c>
      <c r="B19" s="130"/>
      <c r="C19" s="130"/>
      <c r="D19" s="58" t="e">
        <f t="shared" si="0"/>
        <v>#DIV/0!</v>
      </c>
    </row>
    <row r="20" spans="1:4" ht="16.5" customHeight="1" hidden="1">
      <c r="A20" s="128" t="s">
        <v>225</v>
      </c>
      <c r="B20" s="129"/>
      <c r="C20" s="129"/>
      <c r="D20" s="58" t="e">
        <f t="shared" si="0"/>
        <v>#DIV/0!</v>
      </c>
    </row>
    <row r="21" spans="1:4" ht="19.5" customHeight="1">
      <c r="A21" s="128" t="s">
        <v>226</v>
      </c>
      <c r="B21" s="130">
        <v>33</v>
      </c>
      <c r="C21" s="130">
        <v>40</v>
      </c>
      <c r="D21" s="58">
        <f t="shared" si="0"/>
        <v>21.212121212121218</v>
      </c>
    </row>
    <row r="22" spans="1:4" ht="16.5" customHeight="1" hidden="1">
      <c r="A22" s="128" t="s">
        <v>227</v>
      </c>
      <c r="B22" s="130"/>
      <c r="C22" s="130"/>
      <c r="D22" s="58" t="e">
        <f t="shared" si="0"/>
        <v>#DIV/0!</v>
      </c>
    </row>
    <row r="23" spans="1:4" ht="16.5" customHeight="1" hidden="1">
      <c r="A23" s="128" t="s">
        <v>223</v>
      </c>
      <c r="B23" s="130">
        <v>0</v>
      </c>
      <c r="C23" s="130">
        <v>0</v>
      </c>
      <c r="D23" s="58" t="e">
        <f t="shared" si="0"/>
        <v>#DIV/0!</v>
      </c>
    </row>
    <row r="24" spans="1:4" ht="16.5" customHeight="1" hidden="1">
      <c r="A24" s="128" t="s">
        <v>228</v>
      </c>
      <c r="B24" s="130">
        <v>0</v>
      </c>
      <c r="C24" s="130">
        <v>0</v>
      </c>
      <c r="D24" s="58" t="e">
        <f t="shared" si="0"/>
        <v>#DIV/0!</v>
      </c>
    </row>
    <row r="25" spans="1:4" ht="19.5" customHeight="1">
      <c r="A25" s="128" t="s">
        <v>229</v>
      </c>
      <c r="B25" s="127">
        <f>SUM(B26:B36)</f>
        <v>4639</v>
      </c>
      <c r="C25" s="127">
        <f>SUM(C26:C36)</f>
        <v>6027</v>
      </c>
      <c r="D25" s="58">
        <f t="shared" si="0"/>
        <v>29.92024143134296</v>
      </c>
    </row>
    <row r="26" spans="1:4" ht="19.5" customHeight="1">
      <c r="A26" s="128" t="s">
        <v>214</v>
      </c>
      <c r="B26" s="129">
        <v>2089</v>
      </c>
      <c r="C26" s="129">
        <v>2903</v>
      </c>
      <c r="D26" s="58">
        <f t="shared" si="0"/>
        <v>38.96601244614649</v>
      </c>
    </row>
    <row r="27" spans="1:4" ht="19.5" customHeight="1">
      <c r="A27" s="128" t="s">
        <v>215</v>
      </c>
      <c r="B27" s="129">
        <v>242</v>
      </c>
      <c r="C27" s="129">
        <v>203</v>
      </c>
      <c r="D27" s="58">
        <f t="shared" si="0"/>
        <v>-16.11570247933885</v>
      </c>
    </row>
    <row r="28" spans="1:4" ht="19.5" customHeight="1">
      <c r="A28" s="128" t="s">
        <v>216</v>
      </c>
      <c r="B28" s="130">
        <v>275</v>
      </c>
      <c r="C28" s="130">
        <v>178</v>
      </c>
      <c r="D28" s="58">
        <f t="shared" si="0"/>
        <v>-35.27272727272728</v>
      </c>
    </row>
    <row r="29" spans="1:4" ht="16.5" customHeight="1" hidden="1">
      <c r="A29" s="128" t="s">
        <v>230</v>
      </c>
      <c r="B29" s="130"/>
      <c r="C29" s="130"/>
      <c r="D29" s="58" t="e">
        <f t="shared" si="0"/>
        <v>#DIV/0!</v>
      </c>
    </row>
    <row r="30" spans="1:4" ht="19.5" customHeight="1">
      <c r="A30" s="128" t="s">
        <v>231</v>
      </c>
      <c r="B30" s="130">
        <v>658</v>
      </c>
      <c r="C30" s="130">
        <v>656</v>
      </c>
      <c r="D30" s="58">
        <f t="shared" si="0"/>
        <v>-0.3039513677811527</v>
      </c>
    </row>
    <row r="31" spans="1:4" ht="19.5" customHeight="1">
      <c r="A31" s="128" t="s">
        <v>232</v>
      </c>
      <c r="B31" s="130">
        <v>100</v>
      </c>
      <c r="C31" s="130">
        <v>213</v>
      </c>
      <c r="D31" s="58">
        <f t="shared" si="0"/>
        <v>113</v>
      </c>
    </row>
    <row r="32" spans="1:4" ht="19.5" customHeight="1">
      <c r="A32" s="128" t="s">
        <v>233</v>
      </c>
      <c r="B32" s="129"/>
      <c r="C32" s="129">
        <v>16</v>
      </c>
      <c r="D32" s="58"/>
    </row>
    <row r="33" spans="1:4" ht="19.5" customHeight="1">
      <c r="A33" s="128" t="s">
        <v>234</v>
      </c>
      <c r="B33" s="129">
        <v>608</v>
      </c>
      <c r="C33" s="129">
        <v>1062</v>
      </c>
      <c r="D33" s="58">
        <f t="shared" si="0"/>
        <v>74.67105263157893</v>
      </c>
    </row>
    <row r="34" spans="1:4" ht="16.5" customHeight="1" hidden="1">
      <c r="A34" s="128" t="s">
        <v>235</v>
      </c>
      <c r="B34" s="130"/>
      <c r="C34" s="130"/>
      <c r="D34" s="58" t="e">
        <f t="shared" si="0"/>
        <v>#DIV/0!</v>
      </c>
    </row>
    <row r="35" spans="1:4" ht="16.5" customHeight="1" hidden="1">
      <c r="A35" s="128" t="s">
        <v>223</v>
      </c>
      <c r="B35" s="129"/>
      <c r="C35" s="129"/>
      <c r="D35" s="58" t="e">
        <f t="shared" si="0"/>
        <v>#DIV/0!</v>
      </c>
    </row>
    <row r="36" spans="1:4" ht="19.5" customHeight="1">
      <c r="A36" s="128" t="s">
        <v>236</v>
      </c>
      <c r="B36" s="130">
        <v>667</v>
      </c>
      <c r="C36" s="130">
        <v>796</v>
      </c>
      <c r="D36" s="58">
        <f t="shared" si="0"/>
        <v>19.340329835082443</v>
      </c>
    </row>
    <row r="37" spans="1:4" ht="19.5" customHeight="1">
      <c r="A37" s="128" t="s">
        <v>237</v>
      </c>
      <c r="B37" s="127">
        <f>SUM(B38:B48)</f>
        <v>306</v>
      </c>
      <c r="C37" s="127">
        <f>SUM(C38:C48)</f>
        <v>313</v>
      </c>
      <c r="D37" s="58">
        <f t="shared" si="0"/>
        <v>2.28758169934639</v>
      </c>
    </row>
    <row r="38" spans="1:4" ht="19.5" customHeight="1">
      <c r="A38" s="128" t="s">
        <v>214</v>
      </c>
      <c r="B38" s="129">
        <v>199</v>
      </c>
      <c r="C38" s="129">
        <v>209</v>
      </c>
      <c r="D38" s="58">
        <f t="shared" si="0"/>
        <v>5.0251256281406995</v>
      </c>
    </row>
    <row r="39" spans="1:4" ht="16.5" customHeight="1" hidden="1">
      <c r="A39" s="128" t="s">
        <v>215</v>
      </c>
      <c r="B39" s="130"/>
      <c r="C39" s="130"/>
      <c r="D39" s="58" t="e">
        <f t="shared" si="0"/>
        <v>#DIV/0!</v>
      </c>
    </row>
    <row r="40" spans="1:4" ht="16.5" customHeight="1" hidden="1">
      <c r="A40" s="128" t="s">
        <v>216</v>
      </c>
      <c r="B40" s="130"/>
      <c r="C40" s="130"/>
      <c r="D40" s="58" t="e">
        <f t="shared" si="0"/>
        <v>#DIV/0!</v>
      </c>
    </row>
    <row r="41" spans="1:4" ht="16.5" customHeight="1" hidden="1">
      <c r="A41" s="128" t="s">
        <v>238</v>
      </c>
      <c r="B41" s="129"/>
      <c r="C41" s="129"/>
      <c r="D41" s="58" t="e">
        <f t="shared" si="0"/>
        <v>#DIV/0!</v>
      </c>
    </row>
    <row r="42" spans="1:4" ht="16.5" customHeight="1" hidden="1">
      <c r="A42" s="128" t="s">
        <v>240</v>
      </c>
      <c r="B42" s="130"/>
      <c r="C42" s="130"/>
      <c r="D42" s="58" t="e">
        <f t="shared" si="0"/>
        <v>#DIV/0!</v>
      </c>
    </row>
    <row r="43" spans="1:4" ht="16.5" customHeight="1" hidden="1">
      <c r="A43" s="128" t="s">
        <v>241</v>
      </c>
      <c r="B43" s="130"/>
      <c r="C43" s="130"/>
      <c r="D43" s="58"/>
    </row>
    <row r="44" spans="1:4" ht="16.5" customHeight="1" hidden="1">
      <c r="A44" s="128" t="s">
        <v>242</v>
      </c>
      <c r="B44" s="130"/>
      <c r="C44" s="130"/>
      <c r="D44" s="58"/>
    </row>
    <row r="45" spans="1:4" ht="19.5" customHeight="1">
      <c r="A45" s="128" t="s">
        <v>243</v>
      </c>
      <c r="B45" s="129">
        <v>107</v>
      </c>
      <c r="C45" s="129">
        <v>104</v>
      </c>
      <c r="D45" s="58">
        <f t="shared" si="0"/>
        <v>-2.803738317757009</v>
      </c>
    </row>
    <row r="46" spans="1:4" ht="16.5" customHeight="1" hidden="1">
      <c r="A46" s="128" t="s">
        <v>630</v>
      </c>
      <c r="B46" s="130"/>
      <c r="C46" s="130"/>
      <c r="D46" s="58" t="e">
        <f t="shared" si="0"/>
        <v>#DIV/0!</v>
      </c>
    </row>
    <row r="47" spans="1:4" ht="16.5" customHeight="1" hidden="1">
      <c r="A47" s="128" t="s">
        <v>223</v>
      </c>
      <c r="B47" s="129"/>
      <c r="C47" s="129"/>
      <c r="D47" s="58" t="e">
        <f t="shared" si="0"/>
        <v>#DIV/0!</v>
      </c>
    </row>
    <row r="48" spans="1:4" ht="16.5" customHeight="1" hidden="1">
      <c r="A48" s="128" t="s">
        <v>244</v>
      </c>
      <c r="B48" s="130">
        <v>0</v>
      </c>
      <c r="C48" s="130"/>
      <c r="D48" s="58" t="e">
        <f t="shared" si="0"/>
        <v>#DIV/0!</v>
      </c>
    </row>
    <row r="49" spans="1:4" ht="19.5" customHeight="1">
      <c r="A49" s="128" t="s">
        <v>245</v>
      </c>
      <c r="B49" s="127">
        <f>SUM(B50:B59)</f>
        <v>237</v>
      </c>
      <c r="C49" s="127">
        <f>SUM(C50:C59)</f>
        <v>352</v>
      </c>
      <c r="D49" s="58">
        <f t="shared" si="0"/>
        <v>48.52320675105486</v>
      </c>
    </row>
    <row r="50" spans="1:4" ht="19.5" customHeight="1">
      <c r="A50" s="128" t="s">
        <v>214</v>
      </c>
      <c r="B50" s="129">
        <v>94</v>
      </c>
      <c r="C50" s="129">
        <v>67</v>
      </c>
      <c r="D50" s="58">
        <f t="shared" si="0"/>
        <v>-28.723404255319153</v>
      </c>
    </row>
    <row r="51" spans="1:4" ht="16.5" customHeight="1" hidden="1">
      <c r="A51" s="128" t="s">
        <v>215</v>
      </c>
      <c r="B51" s="129"/>
      <c r="C51" s="129"/>
      <c r="D51" s="58" t="e">
        <f t="shared" si="0"/>
        <v>#DIV/0!</v>
      </c>
    </row>
    <row r="52" spans="1:4" ht="16.5" customHeight="1" hidden="1">
      <c r="A52" s="128" t="s">
        <v>216</v>
      </c>
      <c r="B52" s="130"/>
      <c r="C52" s="130"/>
      <c r="D52" s="58" t="e">
        <f t="shared" si="0"/>
        <v>#DIV/0!</v>
      </c>
    </row>
    <row r="53" spans="1:4" ht="16.5" customHeight="1" hidden="1">
      <c r="A53" s="128" t="s">
        <v>246</v>
      </c>
      <c r="B53" s="130"/>
      <c r="C53" s="130"/>
      <c r="D53" s="58" t="e">
        <f t="shared" si="0"/>
        <v>#DIV/0!</v>
      </c>
    </row>
    <row r="54" spans="1:4" ht="16.5" customHeight="1" hidden="1">
      <c r="A54" s="128" t="s">
        <v>247</v>
      </c>
      <c r="B54" s="129"/>
      <c r="C54" s="129"/>
      <c r="D54" s="58" t="e">
        <f t="shared" si="0"/>
        <v>#DIV/0!</v>
      </c>
    </row>
    <row r="55" spans="1:4" ht="16.5" customHeight="1" hidden="1">
      <c r="A55" s="128" t="s">
        <v>248</v>
      </c>
      <c r="B55" s="130"/>
      <c r="C55" s="130"/>
      <c r="D55" s="58" t="e">
        <f t="shared" si="0"/>
        <v>#DIV/0!</v>
      </c>
    </row>
    <row r="56" spans="1:4" ht="19.5" customHeight="1">
      <c r="A56" s="128" t="s">
        <v>249</v>
      </c>
      <c r="B56" s="129">
        <v>79</v>
      </c>
      <c r="C56" s="129">
        <v>197</v>
      </c>
      <c r="D56" s="58">
        <f t="shared" si="0"/>
        <v>149.36708860759492</v>
      </c>
    </row>
    <row r="57" spans="1:4" ht="19.5" customHeight="1">
      <c r="A57" s="128" t="s">
        <v>250</v>
      </c>
      <c r="B57" s="129">
        <v>64</v>
      </c>
      <c r="C57" s="129">
        <v>78</v>
      </c>
      <c r="D57" s="58">
        <f t="shared" si="0"/>
        <v>21.875</v>
      </c>
    </row>
    <row r="58" spans="1:4" ht="16.5" customHeight="1" hidden="1">
      <c r="A58" s="128" t="s">
        <v>223</v>
      </c>
      <c r="B58" s="130">
        <v>0</v>
      </c>
      <c r="C58" s="130">
        <v>0</v>
      </c>
      <c r="D58" s="58" t="e">
        <f t="shared" si="0"/>
        <v>#DIV/0!</v>
      </c>
    </row>
    <row r="59" spans="1:4" ht="19.5" customHeight="1">
      <c r="A59" s="128" t="s">
        <v>251</v>
      </c>
      <c r="B59" s="130">
        <v>0</v>
      </c>
      <c r="C59" s="130">
        <v>10</v>
      </c>
      <c r="D59" s="58"/>
    </row>
    <row r="60" spans="1:4" ht="19.5" customHeight="1">
      <c r="A60" s="128" t="s">
        <v>252</v>
      </c>
      <c r="B60" s="127">
        <f>SUM(B61:B70)</f>
        <v>966</v>
      </c>
      <c r="C60" s="127">
        <f>SUM(C61:C70)</f>
        <v>853</v>
      </c>
      <c r="D60" s="58">
        <f t="shared" si="0"/>
        <v>-11.697722567287784</v>
      </c>
    </row>
    <row r="61" spans="1:4" ht="19.5" customHeight="1">
      <c r="A61" s="128" t="s">
        <v>214</v>
      </c>
      <c r="B61" s="129">
        <v>304</v>
      </c>
      <c r="C61" s="129">
        <v>316</v>
      </c>
      <c r="D61" s="58">
        <f t="shared" si="0"/>
        <v>3.94736842105263</v>
      </c>
    </row>
    <row r="62" spans="1:4" ht="19.5" customHeight="1">
      <c r="A62" s="128" t="s">
        <v>215</v>
      </c>
      <c r="B62" s="129">
        <v>162</v>
      </c>
      <c r="C62" s="129">
        <v>63</v>
      </c>
      <c r="D62" s="58">
        <f t="shared" si="0"/>
        <v>-61.11111111111111</v>
      </c>
    </row>
    <row r="63" spans="1:4" ht="16.5" customHeight="1" hidden="1">
      <c r="A63" s="128" t="s">
        <v>216</v>
      </c>
      <c r="B63" s="130"/>
      <c r="C63" s="130"/>
      <c r="D63" s="58" t="e">
        <f t="shared" si="0"/>
        <v>#DIV/0!</v>
      </c>
    </row>
    <row r="64" spans="1:4" ht="16.5" customHeight="1" hidden="1">
      <c r="A64" s="128" t="s">
        <v>253</v>
      </c>
      <c r="B64" s="130"/>
      <c r="C64" s="130"/>
      <c r="D64" s="58" t="e">
        <f t="shared" si="0"/>
        <v>#DIV/0!</v>
      </c>
    </row>
    <row r="65" spans="1:4" ht="19.5" customHeight="1">
      <c r="A65" s="128" t="s">
        <v>254</v>
      </c>
      <c r="B65" s="129">
        <v>140</v>
      </c>
      <c r="C65" s="129">
        <v>151</v>
      </c>
      <c r="D65" s="58">
        <f t="shared" si="0"/>
        <v>7.857142857142847</v>
      </c>
    </row>
    <row r="66" spans="1:4" ht="19.5" customHeight="1">
      <c r="A66" s="128" t="s">
        <v>255</v>
      </c>
      <c r="B66" s="130">
        <v>29</v>
      </c>
      <c r="C66" s="130">
        <v>29</v>
      </c>
      <c r="D66" s="58"/>
    </row>
    <row r="67" spans="1:4" ht="19.5" customHeight="1">
      <c r="A67" s="128" t="s">
        <v>256</v>
      </c>
      <c r="B67" s="129">
        <v>70</v>
      </c>
      <c r="C67" s="129">
        <v>64</v>
      </c>
      <c r="D67" s="58">
        <f t="shared" si="0"/>
        <v>-8.57142857142857</v>
      </c>
    </row>
    <row r="68" spans="1:4" ht="19.5" customHeight="1">
      <c r="A68" s="128" t="s">
        <v>257</v>
      </c>
      <c r="B68" s="129">
        <v>100</v>
      </c>
      <c r="C68" s="129">
        <v>130</v>
      </c>
      <c r="D68" s="58">
        <f aca="true" t="shared" si="1" ref="D68:D131">C68/B68*100-100</f>
        <v>30</v>
      </c>
    </row>
    <row r="69" spans="1:4" ht="16.5" customHeight="1" hidden="1">
      <c r="A69" s="128" t="s">
        <v>223</v>
      </c>
      <c r="B69" s="129"/>
      <c r="C69" s="129"/>
      <c r="D69" s="58" t="e">
        <f t="shared" si="1"/>
        <v>#DIV/0!</v>
      </c>
    </row>
    <row r="70" spans="1:4" ht="19.5" customHeight="1">
      <c r="A70" s="128" t="s">
        <v>258</v>
      </c>
      <c r="B70" s="129">
        <v>161</v>
      </c>
      <c r="C70" s="129">
        <v>100</v>
      </c>
      <c r="D70" s="58">
        <f t="shared" si="1"/>
        <v>-37.88819875776398</v>
      </c>
    </row>
    <row r="71" spans="1:4" ht="19.5" customHeight="1">
      <c r="A71" s="128" t="s">
        <v>259</v>
      </c>
      <c r="B71" s="127">
        <f>SUM(B72:B82)</f>
        <v>680</v>
      </c>
      <c r="C71" s="127">
        <f>SUM(C72:C82)</f>
        <v>680</v>
      </c>
      <c r="D71" s="58">
        <f t="shared" si="1"/>
        <v>0</v>
      </c>
    </row>
    <row r="72" spans="1:4" ht="16.5" customHeight="1" hidden="1">
      <c r="A72" s="128" t="s">
        <v>214</v>
      </c>
      <c r="B72" s="130">
        <v>0</v>
      </c>
      <c r="C72" s="130">
        <v>0</v>
      </c>
      <c r="D72" s="58" t="e">
        <f t="shared" si="1"/>
        <v>#DIV/0!</v>
      </c>
    </row>
    <row r="73" spans="1:4" ht="16.5" customHeight="1" hidden="1">
      <c r="A73" s="128" t="s">
        <v>215</v>
      </c>
      <c r="B73" s="130">
        <v>0</v>
      </c>
      <c r="C73" s="130">
        <v>0</v>
      </c>
      <c r="D73" s="58" t="e">
        <f t="shared" si="1"/>
        <v>#DIV/0!</v>
      </c>
    </row>
    <row r="74" spans="1:4" ht="16.5" customHeight="1" hidden="1">
      <c r="A74" s="128" t="s">
        <v>216</v>
      </c>
      <c r="B74" s="130">
        <v>0</v>
      </c>
      <c r="C74" s="130">
        <v>0</v>
      </c>
      <c r="D74" s="58" t="e">
        <f t="shared" si="1"/>
        <v>#DIV/0!</v>
      </c>
    </row>
    <row r="75" spans="1:4" ht="16.5" customHeight="1" hidden="1">
      <c r="A75" s="128" t="s">
        <v>260</v>
      </c>
      <c r="B75" s="130">
        <v>0</v>
      </c>
      <c r="C75" s="130">
        <v>0</v>
      </c>
      <c r="D75" s="58" t="e">
        <f t="shared" si="1"/>
        <v>#DIV/0!</v>
      </c>
    </row>
    <row r="76" spans="1:4" ht="16.5" customHeight="1" hidden="1">
      <c r="A76" s="128" t="s">
        <v>261</v>
      </c>
      <c r="B76" s="130">
        <v>0</v>
      </c>
      <c r="C76" s="130">
        <v>0</v>
      </c>
      <c r="D76" s="58" t="e">
        <f t="shared" si="1"/>
        <v>#DIV/0!</v>
      </c>
    </row>
    <row r="77" spans="1:4" ht="16.5" customHeight="1" hidden="1">
      <c r="A77" s="128" t="s">
        <v>262</v>
      </c>
      <c r="B77" s="130">
        <v>0</v>
      </c>
      <c r="C77" s="130">
        <v>0</v>
      </c>
      <c r="D77" s="58" t="e">
        <f t="shared" si="1"/>
        <v>#DIV/0!</v>
      </c>
    </row>
    <row r="78" spans="1:4" ht="16.5" customHeight="1" hidden="1">
      <c r="A78" s="128" t="s">
        <v>263</v>
      </c>
      <c r="B78" s="130">
        <v>0</v>
      </c>
      <c r="C78" s="130">
        <v>0</v>
      </c>
      <c r="D78" s="58" t="e">
        <f t="shared" si="1"/>
        <v>#DIV/0!</v>
      </c>
    </row>
    <row r="79" spans="1:4" ht="19.5" customHeight="1">
      <c r="A79" s="128" t="s">
        <v>264</v>
      </c>
      <c r="B79" s="129">
        <v>680</v>
      </c>
      <c r="C79" s="129">
        <v>680</v>
      </c>
      <c r="D79" s="58">
        <f t="shared" si="1"/>
        <v>0</v>
      </c>
    </row>
    <row r="80" spans="1:4" ht="16.5" customHeight="1" hidden="1">
      <c r="A80" s="128" t="s">
        <v>256</v>
      </c>
      <c r="B80" s="130"/>
      <c r="C80" s="130"/>
      <c r="D80" s="58" t="e">
        <f t="shared" si="1"/>
        <v>#DIV/0!</v>
      </c>
    </row>
    <row r="81" spans="1:4" ht="16.5" customHeight="1" hidden="1">
      <c r="A81" s="128" t="s">
        <v>223</v>
      </c>
      <c r="B81" s="130"/>
      <c r="C81" s="130"/>
      <c r="D81" s="58" t="e">
        <f t="shared" si="1"/>
        <v>#DIV/0!</v>
      </c>
    </row>
    <row r="82" spans="1:4" ht="16.5" customHeight="1" hidden="1">
      <c r="A82" s="128" t="s">
        <v>265</v>
      </c>
      <c r="B82" s="129"/>
      <c r="C82" s="129"/>
      <c r="D82" s="58" t="e">
        <f t="shared" si="1"/>
        <v>#DIV/0!</v>
      </c>
    </row>
    <row r="83" spans="1:4" ht="19.5" customHeight="1">
      <c r="A83" s="128" t="s">
        <v>266</v>
      </c>
      <c r="B83" s="127">
        <f>SUM(B84:B91)</f>
        <v>165</v>
      </c>
      <c r="C83" s="127">
        <f>SUM(C84:C91)</f>
        <v>182</v>
      </c>
      <c r="D83" s="58">
        <f t="shared" si="1"/>
        <v>10.303030303030297</v>
      </c>
    </row>
    <row r="84" spans="1:4" ht="19.5" customHeight="1">
      <c r="A84" s="128" t="s">
        <v>214</v>
      </c>
      <c r="B84" s="129">
        <v>140</v>
      </c>
      <c r="C84" s="129">
        <v>145</v>
      </c>
      <c r="D84" s="58">
        <f t="shared" si="1"/>
        <v>3.5714285714285836</v>
      </c>
    </row>
    <row r="85" spans="1:4" ht="16.5" customHeight="1" hidden="1">
      <c r="A85" s="128" t="s">
        <v>215</v>
      </c>
      <c r="B85" s="130"/>
      <c r="C85" s="130"/>
      <c r="D85" s="58" t="e">
        <f t="shared" si="1"/>
        <v>#DIV/0!</v>
      </c>
    </row>
    <row r="86" spans="1:4" ht="16.5" customHeight="1" hidden="1">
      <c r="A86" s="128" t="s">
        <v>216</v>
      </c>
      <c r="B86" s="130"/>
      <c r="C86" s="130"/>
      <c r="D86" s="58" t="e">
        <f t="shared" si="1"/>
        <v>#DIV/0!</v>
      </c>
    </row>
    <row r="87" spans="1:4" ht="19.5" customHeight="1">
      <c r="A87" s="128" t="s">
        <v>267</v>
      </c>
      <c r="B87" s="129">
        <v>25</v>
      </c>
      <c r="C87" s="129">
        <v>23</v>
      </c>
      <c r="D87" s="58">
        <f t="shared" si="1"/>
        <v>-8</v>
      </c>
    </row>
    <row r="88" spans="1:4" ht="16.5" customHeight="1" hidden="1">
      <c r="A88" s="128" t="s">
        <v>268</v>
      </c>
      <c r="B88" s="130">
        <v>0</v>
      </c>
      <c r="C88" s="130"/>
      <c r="D88" s="58" t="e">
        <f t="shared" si="1"/>
        <v>#DIV/0!</v>
      </c>
    </row>
    <row r="89" spans="1:4" ht="19.5" customHeight="1">
      <c r="A89" s="128" t="s">
        <v>256</v>
      </c>
      <c r="B89" s="130"/>
      <c r="C89" s="130">
        <v>14</v>
      </c>
      <c r="D89" s="58"/>
    </row>
    <row r="90" spans="1:4" ht="16.5" customHeight="1" hidden="1">
      <c r="A90" s="128" t="s">
        <v>223</v>
      </c>
      <c r="B90" s="130">
        <v>0</v>
      </c>
      <c r="C90" s="130">
        <v>0</v>
      </c>
      <c r="D90" s="58" t="e">
        <f t="shared" si="1"/>
        <v>#DIV/0!</v>
      </c>
    </row>
    <row r="91" spans="1:4" ht="16.5" customHeight="1" hidden="1">
      <c r="A91" s="128" t="s">
        <v>269</v>
      </c>
      <c r="B91" s="130">
        <v>0</v>
      </c>
      <c r="C91" s="130">
        <v>0</v>
      </c>
      <c r="D91" s="58" t="e">
        <f t="shared" si="1"/>
        <v>#DIV/0!</v>
      </c>
    </row>
    <row r="92" spans="1:4" ht="16.5" customHeight="1" hidden="1">
      <c r="A92" s="128" t="s">
        <v>270</v>
      </c>
      <c r="B92" s="131">
        <v>0</v>
      </c>
      <c r="C92" s="131">
        <v>0</v>
      </c>
      <c r="D92" s="58" t="e">
        <f t="shared" si="1"/>
        <v>#DIV/0!</v>
      </c>
    </row>
    <row r="93" spans="1:4" ht="16.5" customHeight="1" hidden="1">
      <c r="A93" s="128" t="s">
        <v>214</v>
      </c>
      <c r="B93" s="130">
        <v>0</v>
      </c>
      <c r="C93" s="130">
        <v>0</v>
      </c>
      <c r="D93" s="58" t="e">
        <f t="shared" si="1"/>
        <v>#DIV/0!</v>
      </c>
    </row>
    <row r="94" spans="1:4" ht="16.5" customHeight="1" hidden="1">
      <c r="A94" s="128" t="s">
        <v>215</v>
      </c>
      <c r="B94" s="130">
        <v>0</v>
      </c>
      <c r="C94" s="130">
        <v>0</v>
      </c>
      <c r="D94" s="58" t="e">
        <f t="shared" si="1"/>
        <v>#DIV/0!</v>
      </c>
    </row>
    <row r="95" spans="1:4" ht="16.5" customHeight="1" hidden="1">
      <c r="A95" s="128" t="s">
        <v>216</v>
      </c>
      <c r="B95" s="130">
        <v>0</v>
      </c>
      <c r="C95" s="130">
        <v>0</v>
      </c>
      <c r="D95" s="58" t="e">
        <f t="shared" si="1"/>
        <v>#DIV/0!</v>
      </c>
    </row>
    <row r="96" spans="1:4" ht="16.5" customHeight="1" hidden="1">
      <c r="A96" s="128" t="s">
        <v>271</v>
      </c>
      <c r="B96" s="130">
        <v>0</v>
      </c>
      <c r="C96" s="130">
        <v>0</v>
      </c>
      <c r="D96" s="58" t="e">
        <f t="shared" si="1"/>
        <v>#DIV/0!</v>
      </c>
    </row>
    <row r="97" spans="1:4" ht="16.5" customHeight="1" hidden="1">
      <c r="A97" s="128" t="s">
        <v>272</v>
      </c>
      <c r="B97" s="130">
        <v>0</v>
      </c>
      <c r="C97" s="130">
        <v>0</v>
      </c>
      <c r="D97" s="58" t="e">
        <f t="shared" si="1"/>
        <v>#DIV/0!</v>
      </c>
    </row>
    <row r="98" spans="1:4" ht="16.5" customHeight="1" hidden="1">
      <c r="A98" s="128" t="s">
        <v>273</v>
      </c>
      <c r="B98" s="130">
        <v>0</v>
      </c>
      <c r="C98" s="130">
        <v>0</v>
      </c>
      <c r="D98" s="58" t="e">
        <f t="shared" si="1"/>
        <v>#DIV/0!</v>
      </c>
    </row>
    <row r="99" spans="1:4" ht="16.5" customHeight="1" hidden="1">
      <c r="A99" s="128" t="s">
        <v>256</v>
      </c>
      <c r="B99" s="130">
        <v>0</v>
      </c>
      <c r="C99" s="130">
        <v>0</v>
      </c>
      <c r="D99" s="58" t="e">
        <f t="shared" si="1"/>
        <v>#DIV/0!</v>
      </c>
    </row>
    <row r="100" spans="1:4" ht="16.5" customHeight="1" hidden="1">
      <c r="A100" s="128" t="s">
        <v>223</v>
      </c>
      <c r="B100" s="130">
        <v>0</v>
      </c>
      <c r="C100" s="130">
        <v>0</v>
      </c>
      <c r="D100" s="58" t="e">
        <f t="shared" si="1"/>
        <v>#DIV/0!</v>
      </c>
    </row>
    <row r="101" spans="1:4" ht="16.5" customHeight="1" hidden="1">
      <c r="A101" s="128" t="s">
        <v>274</v>
      </c>
      <c r="B101" s="130">
        <v>0</v>
      </c>
      <c r="C101" s="130">
        <v>0</v>
      </c>
      <c r="D101" s="58" t="e">
        <f t="shared" si="1"/>
        <v>#DIV/0!</v>
      </c>
    </row>
    <row r="102" spans="1:4" ht="19.5" customHeight="1">
      <c r="A102" s="128" t="s">
        <v>275</v>
      </c>
      <c r="B102" s="127">
        <f>SUM(B103:B116)</f>
        <v>447</v>
      </c>
      <c r="C102" s="127">
        <f>SUM(C103:C116)</f>
        <v>473</v>
      </c>
      <c r="D102" s="58">
        <f t="shared" si="1"/>
        <v>5.816554809843396</v>
      </c>
    </row>
    <row r="103" spans="1:4" ht="19.5" customHeight="1">
      <c r="A103" s="128" t="s">
        <v>214</v>
      </c>
      <c r="B103" s="130">
        <v>396</v>
      </c>
      <c r="C103" s="130">
        <v>420</v>
      </c>
      <c r="D103" s="58">
        <f t="shared" si="1"/>
        <v>6.060606060606062</v>
      </c>
    </row>
    <row r="104" spans="1:4" ht="16.5" customHeight="1" hidden="1">
      <c r="A104" s="128" t="s">
        <v>215</v>
      </c>
      <c r="B104" s="130">
        <v>0</v>
      </c>
      <c r="C104" s="130"/>
      <c r="D104" s="58" t="e">
        <f t="shared" si="1"/>
        <v>#DIV/0!</v>
      </c>
    </row>
    <row r="105" spans="1:4" ht="16.5" customHeight="1" hidden="1">
      <c r="A105" s="128" t="s">
        <v>216</v>
      </c>
      <c r="B105" s="130">
        <v>0</v>
      </c>
      <c r="C105" s="130"/>
      <c r="D105" s="58" t="e">
        <f t="shared" si="1"/>
        <v>#DIV/0!</v>
      </c>
    </row>
    <row r="106" spans="1:4" ht="16.5" customHeight="1" hidden="1">
      <c r="A106" s="128" t="s">
        <v>276</v>
      </c>
      <c r="B106" s="130">
        <v>0</v>
      </c>
      <c r="C106" s="130"/>
      <c r="D106" s="58" t="e">
        <f t="shared" si="1"/>
        <v>#DIV/0!</v>
      </c>
    </row>
    <row r="107" spans="1:4" ht="16.5" customHeight="1" hidden="1">
      <c r="A107" s="128" t="s">
        <v>277</v>
      </c>
      <c r="B107" s="130">
        <v>0</v>
      </c>
      <c r="C107" s="130"/>
      <c r="D107" s="58" t="e">
        <f t="shared" si="1"/>
        <v>#DIV/0!</v>
      </c>
    </row>
    <row r="108" spans="1:4" ht="16.5" customHeight="1" hidden="1">
      <c r="A108" s="128" t="s">
        <v>278</v>
      </c>
      <c r="B108" s="130">
        <v>0</v>
      </c>
      <c r="C108" s="130"/>
      <c r="D108" s="58" t="e">
        <f t="shared" si="1"/>
        <v>#DIV/0!</v>
      </c>
    </row>
    <row r="109" spans="1:4" ht="16.5" customHeight="1" hidden="1">
      <c r="A109" s="128" t="s">
        <v>279</v>
      </c>
      <c r="B109" s="130">
        <v>0</v>
      </c>
      <c r="C109" s="130"/>
      <c r="D109" s="58" t="e">
        <f t="shared" si="1"/>
        <v>#DIV/0!</v>
      </c>
    </row>
    <row r="110" spans="1:4" ht="16.5" customHeight="1" hidden="1">
      <c r="A110" s="128" t="s">
        <v>280</v>
      </c>
      <c r="B110" s="130">
        <v>0</v>
      </c>
      <c r="C110" s="130"/>
      <c r="D110" s="58" t="e">
        <f t="shared" si="1"/>
        <v>#DIV/0!</v>
      </c>
    </row>
    <row r="111" spans="1:4" ht="16.5" customHeight="1" hidden="1">
      <c r="A111" s="128" t="s">
        <v>281</v>
      </c>
      <c r="B111" s="130">
        <v>0</v>
      </c>
      <c r="C111" s="130"/>
      <c r="D111" s="58" t="e">
        <f t="shared" si="1"/>
        <v>#DIV/0!</v>
      </c>
    </row>
    <row r="112" spans="1:4" ht="16.5" customHeight="1" hidden="1">
      <c r="A112" s="128" t="s">
        <v>282</v>
      </c>
      <c r="B112" s="130">
        <v>0</v>
      </c>
      <c r="C112" s="130"/>
      <c r="D112" s="58" t="e">
        <f t="shared" si="1"/>
        <v>#DIV/0!</v>
      </c>
    </row>
    <row r="113" spans="1:4" ht="16.5" customHeight="1" hidden="1">
      <c r="A113" s="128" t="s">
        <v>283</v>
      </c>
      <c r="B113" s="129"/>
      <c r="C113" s="129"/>
      <c r="D113" s="58" t="e">
        <f t="shared" si="1"/>
        <v>#DIV/0!</v>
      </c>
    </row>
    <row r="114" spans="1:4" ht="16.5" customHeight="1" hidden="1">
      <c r="A114" s="128" t="s">
        <v>284</v>
      </c>
      <c r="B114" s="129"/>
      <c r="C114" s="129"/>
      <c r="D114" s="58" t="e">
        <f t="shared" si="1"/>
        <v>#DIV/0!</v>
      </c>
    </row>
    <row r="115" spans="1:4" ht="16.5" customHeight="1" hidden="1">
      <c r="A115" s="128" t="s">
        <v>223</v>
      </c>
      <c r="B115" s="130">
        <v>0</v>
      </c>
      <c r="C115" s="130"/>
      <c r="D115" s="58" t="e">
        <f t="shared" si="1"/>
        <v>#DIV/0!</v>
      </c>
    </row>
    <row r="116" spans="1:4" ht="19.5" customHeight="1">
      <c r="A116" s="128" t="s">
        <v>285</v>
      </c>
      <c r="B116" s="130">
        <v>51</v>
      </c>
      <c r="C116" s="130">
        <v>53</v>
      </c>
      <c r="D116" s="58">
        <f t="shared" si="1"/>
        <v>3.921568627450995</v>
      </c>
    </row>
    <row r="117" spans="1:4" ht="19.5" customHeight="1">
      <c r="A117" s="128" t="s">
        <v>286</v>
      </c>
      <c r="B117" s="127">
        <f>SUM(B118:B125)</f>
        <v>414</v>
      </c>
      <c r="C117" s="127">
        <f>SUM(C118:C125)</f>
        <v>475</v>
      </c>
      <c r="D117" s="58">
        <f t="shared" si="1"/>
        <v>14.734299516908209</v>
      </c>
    </row>
    <row r="118" spans="1:4" ht="19.5" customHeight="1">
      <c r="A118" s="128" t="s">
        <v>214</v>
      </c>
      <c r="B118" s="129">
        <v>414</v>
      </c>
      <c r="C118" s="129">
        <v>411</v>
      </c>
      <c r="D118" s="58">
        <f t="shared" si="1"/>
        <v>-0.7246376811594217</v>
      </c>
    </row>
    <row r="119" spans="1:4" ht="16.5" customHeight="1" hidden="1">
      <c r="A119" s="128" t="s">
        <v>215</v>
      </c>
      <c r="B119" s="129"/>
      <c r="C119" s="129"/>
      <c r="D119" s="58" t="e">
        <f t="shared" si="1"/>
        <v>#DIV/0!</v>
      </c>
    </row>
    <row r="120" spans="1:4" ht="16.5" customHeight="1" hidden="1">
      <c r="A120" s="128" t="s">
        <v>216</v>
      </c>
      <c r="B120" s="130"/>
      <c r="C120" s="130"/>
      <c r="D120" s="58" t="e">
        <f t="shared" si="1"/>
        <v>#DIV/0!</v>
      </c>
    </row>
    <row r="121" spans="1:4" ht="16.5" customHeight="1" hidden="1">
      <c r="A121" s="128" t="s">
        <v>287</v>
      </c>
      <c r="B121" s="129"/>
      <c r="C121" s="129"/>
      <c r="D121" s="58" t="e">
        <f t="shared" si="1"/>
        <v>#DIV/0!</v>
      </c>
    </row>
    <row r="122" spans="1:4" ht="16.5" customHeight="1" hidden="1">
      <c r="A122" s="128" t="s">
        <v>288</v>
      </c>
      <c r="B122" s="130">
        <v>0</v>
      </c>
      <c r="C122" s="130">
        <v>0</v>
      </c>
      <c r="D122" s="58" t="e">
        <f t="shared" si="1"/>
        <v>#DIV/0!</v>
      </c>
    </row>
    <row r="123" spans="1:4" ht="16.5" customHeight="1" hidden="1">
      <c r="A123" s="128" t="s">
        <v>289</v>
      </c>
      <c r="B123" s="130">
        <v>0</v>
      </c>
      <c r="C123" s="130">
        <v>0</v>
      </c>
      <c r="D123" s="58" t="e">
        <f t="shared" si="1"/>
        <v>#DIV/0!</v>
      </c>
    </row>
    <row r="124" spans="1:4" ht="16.5" customHeight="1" hidden="1">
      <c r="A124" s="128" t="s">
        <v>223</v>
      </c>
      <c r="B124" s="130">
        <v>0</v>
      </c>
      <c r="C124" s="130">
        <v>0</v>
      </c>
      <c r="D124" s="58" t="e">
        <f t="shared" si="1"/>
        <v>#DIV/0!</v>
      </c>
    </row>
    <row r="125" spans="1:4" ht="19.5" customHeight="1">
      <c r="A125" s="128" t="s">
        <v>290</v>
      </c>
      <c r="B125" s="130">
        <v>0</v>
      </c>
      <c r="C125" s="130">
        <v>64</v>
      </c>
      <c r="D125" s="58"/>
    </row>
    <row r="126" spans="1:4" ht="19.5" customHeight="1">
      <c r="A126" s="128" t="s">
        <v>291</v>
      </c>
      <c r="B126" s="127">
        <f>SUM(B127:B136)</f>
        <v>448</v>
      </c>
      <c r="C126" s="127">
        <f>SUM(C127:C136)</f>
        <v>437</v>
      </c>
      <c r="D126" s="58">
        <f t="shared" si="1"/>
        <v>-2.455357142857139</v>
      </c>
    </row>
    <row r="127" spans="1:4" ht="19.5" customHeight="1">
      <c r="A127" s="128" t="s">
        <v>214</v>
      </c>
      <c r="B127" s="129">
        <v>200</v>
      </c>
      <c r="C127" s="129">
        <v>192</v>
      </c>
      <c r="D127" s="58">
        <f t="shared" si="1"/>
        <v>-4</v>
      </c>
    </row>
    <row r="128" spans="1:4" ht="16.5" customHeight="1" hidden="1">
      <c r="A128" s="128" t="s">
        <v>215</v>
      </c>
      <c r="B128" s="130"/>
      <c r="C128" s="130"/>
      <c r="D128" s="58" t="e">
        <f t="shared" si="1"/>
        <v>#DIV/0!</v>
      </c>
    </row>
    <row r="129" spans="1:4" ht="16.5" customHeight="1" hidden="1">
      <c r="A129" s="128" t="s">
        <v>216</v>
      </c>
      <c r="B129" s="130"/>
      <c r="C129" s="130"/>
      <c r="D129" s="58" t="e">
        <f t="shared" si="1"/>
        <v>#DIV/0!</v>
      </c>
    </row>
    <row r="130" spans="1:4" ht="16.5" customHeight="1" hidden="1">
      <c r="A130" s="128" t="s">
        <v>292</v>
      </c>
      <c r="B130" s="130"/>
      <c r="C130" s="130"/>
      <c r="D130" s="58" t="e">
        <f t="shared" si="1"/>
        <v>#DIV/0!</v>
      </c>
    </row>
    <row r="131" spans="1:4" ht="16.5" customHeight="1" hidden="1">
      <c r="A131" s="128" t="s">
        <v>293</v>
      </c>
      <c r="B131" s="130"/>
      <c r="C131" s="130"/>
      <c r="D131" s="58" t="e">
        <f t="shared" si="1"/>
        <v>#DIV/0!</v>
      </c>
    </row>
    <row r="132" spans="1:4" ht="16.5" customHeight="1" hidden="1">
      <c r="A132" s="128" t="s">
        <v>294</v>
      </c>
      <c r="B132" s="130"/>
      <c r="C132" s="130"/>
      <c r="D132" s="58" t="e">
        <f aca="true" t="shared" si="2" ref="D132:D195">C132/B132*100-100</f>
        <v>#DIV/0!</v>
      </c>
    </row>
    <row r="133" spans="1:4" ht="16.5" customHeight="1" hidden="1">
      <c r="A133" s="128" t="s">
        <v>295</v>
      </c>
      <c r="B133" s="129"/>
      <c r="C133" s="129"/>
      <c r="D133" s="58" t="e">
        <f t="shared" si="2"/>
        <v>#DIV/0!</v>
      </c>
    </row>
    <row r="134" spans="1:4" ht="19.5" customHeight="1">
      <c r="A134" s="128" t="s">
        <v>296</v>
      </c>
      <c r="B134" s="129">
        <v>238</v>
      </c>
      <c r="C134" s="129">
        <v>235</v>
      </c>
      <c r="D134" s="58">
        <f t="shared" si="2"/>
        <v>-1.260504201680675</v>
      </c>
    </row>
    <row r="135" spans="1:4" ht="16.5" customHeight="1" hidden="1">
      <c r="A135" s="128" t="s">
        <v>223</v>
      </c>
      <c r="B135" s="129"/>
      <c r="C135" s="129"/>
      <c r="D135" s="58" t="e">
        <f t="shared" si="2"/>
        <v>#DIV/0!</v>
      </c>
    </row>
    <row r="136" spans="1:4" ht="19.5" customHeight="1">
      <c r="A136" s="128" t="s">
        <v>297</v>
      </c>
      <c r="B136" s="129">
        <v>10</v>
      </c>
      <c r="C136" s="129">
        <v>10</v>
      </c>
      <c r="D136" s="58"/>
    </row>
    <row r="137" spans="1:4" ht="16.5" customHeight="1" hidden="1">
      <c r="A137" s="128" t="s">
        <v>298</v>
      </c>
      <c r="B137" s="131">
        <v>0</v>
      </c>
      <c r="C137" s="131">
        <v>0</v>
      </c>
      <c r="D137" s="58" t="e">
        <f t="shared" si="2"/>
        <v>#DIV/0!</v>
      </c>
    </row>
    <row r="138" spans="1:4" ht="16.5" customHeight="1" hidden="1">
      <c r="A138" s="128" t="s">
        <v>214</v>
      </c>
      <c r="B138" s="130">
        <v>0</v>
      </c>
      <c r="C138" s="130">
        <v>0</v>
      </c>
      <c r="D138" s="58" t="e">
        <f t="shared" si="2"/>
        <v>#DIV/0!</v>
      </c>
    </row>
    <row r="139" spans="1:4" ht="16.5" customHeight="1" hidden="1">
      <c r="A139" s="128" t="s">
        <v>215</v>
      </c>
      <c r="B139" s="130">
        <v>0</v>
      </c>
      <c r="C139" s="130">
        <v>0</v>
      </c>
      <c r="D139" s="58" t="e">
        <f t="shared" si="2"/>
        <v>#DIV/0!</v>
      </c>
    </row>
    <row r="140" spans="1:4" ht="16.5" customHeight="1" hidden="1">
      <c r="A140" s="128" t="s">
        <v>216</v>
      </c>
      <c r="B140" s="130">
        <v>0</v>
      </c>
      <c r="C140" s="130">
        <v>0</v>
      </c>
      <c r="D140" s="58" t="e">
        <f t="shared" si="2"/>
        <v>#DIV/0!</v>
      </c>
    </row>
    <row r="141" spans="1:4" ht="16.5" customHeight="1" hidden="1">
      <c r="A141" s="128" t="s">
        <v>299</v>
      </c>
      <c r="B141" s="130">
        <v>0</v>
      </c>
      <c r="C141" s="130">
        <v>0</v>
      </c>
      <c r="D141" s="58" t="e">
        <f t="shared" si="2"/>
        <v>#DIV/0!</v>
      </c>
    </row>
    <row r="142" spans="1:4" ht="16.5" customHeight="1" hidden="1">
      <c r="A142" s="128" t="s">
        <v>300</v>
      </c>
      <c r="B142" s="130">
        <v>0</v>
      </c>
      <c r="C142" s="130">
        <v>0</v>
      </c>
      <c r="D142" s="58" t="e">
        <f t="shared" si="2"/>
        <v>#DIV/0!</v>
      </c>
    </row>
    <row r="143" spans="1:4" ht="16.5" customHeight="1" hidden="1">
      <c r="A143" s="128" t="s">
        <v>301</v>
      </c>
      <c r="B143" s="130">
        <v>0</v>
      </c>
      <c r="C143" s="130">
        <v>0</v>
      </c>
      <c r="D143" s="58" t="e">
        <f t="shared" si="2"/>
        <v>#DIV/0!</v>
      </c>
    </row>
    <row r="144" spans="1:4" ht="16.5" customHeight="1" hidden="1">
      <c r="A144" s="128" t="s">
        <v>302</v>
      </c>
      <c r="B144" s="130">
        <v>0</v>
      </c>
      <c r="C144" s="130">
        <v>0</v>
      </c>
      <c r="D144" s="58" t="e">
        <f t="shared" si="2"/>
        <v>#DIV/0!</v>
      </c>
    </row>
    <row r="145" spans="1:4" ht="16.5" customHeight="1" hidden="1">
      <c r="A145" s="128" t="s">
        <v>303</v>
      </c>
      <c r="B145" s="130">
        <v>0</v>
      </c>
      <c r="C145" s="130">
        <v>0</v>
      </c>
      <c r="D145" s="58" t="e">
        <f t="shared" si="2"/>
        <v>#DIV/0!</v>
      </c>
    </row>
    <row r="146" spans="1:4" ht="16.5" customHeight="1" hidden="1">
      <c r="A146" s="128" t="s">
        <v>304</v>
      </c>
      <c r="B146" s="130">
        <v>0</v>
      </c>
      <c r="C146" s="130">
        <v>0</v>
      </c>
      <c r="D146" s="58" t="e">
        <f t="shared" si="2"/>
        <v>#DIV/0!</v>
      </c>
    </row>
    <row r="147" spans="1:4" ht="16.5" customHeight="1" hidden="1">
      <c r="A147" s="128" t="s">
        <v>223</v>
      </c>
      <c r="B147" s="130">
        <v>0</v>
      </c>
      <c r="C147" s="130">
        <v>0</v>
      </c>
      <c r="D147" s="58" t="e">
        <f t="shared" si="2"/>
        <v>#DIV/0!</v>
      </c>
    </row>
    <row r="148" spans="1:4" ht="16.5" customHeight="1" hidden="1">
      <c r="A148" s="128" t="s">
        <v>305</v>
      </c>
      <c r="B148" s="130">
        <v>0</v>
      </c>
      <c r="C148" s="130">
        <v>0</v>
      </c>
      <c r="D148" s="58" t="e">
        <f t="shared" si="2"/>
        <v>#DIV/0!</v>
      </c>
    </row>
    <row r="149" spans="1:4" ht="19.5" customHeight="1">
      <c r="A149" s="128" t="s">
        <v>306</v>
      </c>
      <c r="B149" s="127">
        <f>SUM(B150:B158)</f>
        <v>706</v>
      </c>
      <c r="C149" s="127">
        <f>SUM(C150:C158)</f>
        <v>719</v>
      </c>
      <c r="D149" s="58">
        <f t="shared" si="2"/>
        <v>1.8413597733710958</v>
      </c>
    </row>
    <row r="150" spans="1:4" ht="19.5" customHeight="1">
      <c r="A150" s="128" t="s">
        <v>214</v>
      </c>
      <c r="B150" s="129">
        <v>310</v>
      </c>
      <c r="C150" s="129">
        <v>312</v>
      </c>
      <c r="D150" s="58">
        <f t="shared" si="2"/>
        <v>0.6451612903225765</v>
      </c>
    </row>
    <row r="151" spans="1:4" ht="19.5" customHeight="1">
      <c r="A151" s="128" t="s">
        <v>215</v>
      </c>
      <c r="B151" s="130">
        <v>22</v>
      </c>
      <c r="C151" s="130">
        <v>22</v>
      </c>
      <c r="D151" s="58">
        <f t="shared" si="2"/>
        <v>0</v>
      </c>
    </row>
    <row r="152" spans="1:4" ht="16.5" customHeight="1" hidden="1">
      <c r="A152" s="128" t="s">
        <v>216</v>
      </c>
      <c r="B152" s="130"/>
      <c r="C152" s="130"/>
      <c r="D152" s="58" t="e">
        <f t="shared" si="2"/>
        <v>#DIV/0!</v>
      </c>
    </row>
    <row r="153" spans="1:4" ht="16.5" customHeight="1" hidden="1">
      <c r="A153" s="128" t="s">
        <v>307</v>
      </c>
      <c r="B153" s="129"/>
      <c r="C153" s="129"/>
      <c r="D153" s="58" t="e">
        <f t="shared" si="2"/>
        <v>#DIV/0!</v>
      </c>
    </row>
    <row r="154" spans="1:4" ht="19.5" customHeight="1">
      <c r="A154" s="128" t="s">
        <v>308</v>
      </c>
      <c r="B154" s="129">
        <v>36</v>
      </c>
      <c r="C154" s="129">
        <v>62</v>
      </c>
      <c r="D154" s="58">
        <f t="shared" si="2"/>
        <v>72.22222222222223</v>
      </c>
    </row>
    <row r="155" spans="1:4" ht="19.5" customHeight="1">
      <c r="A155" s="128" t="s">
        <v>309</v>
      </c>
      <c r="B155" s="129">
        <v>20</v>
      </c>
      <c r="C155" s="129">
        <v>21</v>
      </c>
      <c r="D155" s="58">
        <f t="shared" si="2"/>
        <v>5</v>
      </c>
    </row>
    <row r="156" spans="1:4" ht="16.5" customHeight="1" hidden="1">
      <c r="A156" s="128" t="s">
        <v>256</v>
      </c>
      <c r="B156" s="130"/>
      <c r="C156" s="130"/>
      <c r="D156" s="58" t="e">
        <f t="shared" si="2"/>
        <v>#DIV/0!</v>
      </c>
    </row>
    <row r="157" spans="1:4" ht="16.5" customHeight="1" hidden="1">
      <c r="A157" s="128" t="s">
        <v>223</v>
      </c>
      <c r="B157" s="130">
        <v>0</v>
      </c>
      <c r="C157" s="130"/>
      <c r="D157" s="58" t="e">
        <f t="shared" si="2"/>
        <v>#DIV/0!</v>
      </c>
    </row>
    <row r="158" spans="1:4" ht="19.5" customHeight="1">
      <c r="A158" s="128" t="s">
        <v>310</v>
      </c>
      <c r="B158" s="130">
        <v>318</v>
      </c>
      <c r="C158" s="130">
        <v>302</v>
      </c>
      <c r="D158" s="58">
        <f t="shared" si="2"/>
        <v>-5.031446540880495</v>
      </c>
    </row>
    <row r="159" spans="1:4" ht="19.5" customHeight="1">
      <c r="A159" s="128" t="s">
        <v>311</v>
      </c>
      <c r="B159" s="127">
        <f>SUM(B160:B171)</f>
        <v>61</v>
      </c>
      <c r="C159" s="127">
        <f>SUM(C160:C171)</f>
        <v>55</v>
      </c>
      <c r="D159" s="58">
        <f t="shared" si="2"/>
        <v>-9.836065573770497</v>
      </c>
    </row>
    <row r="160" spans="1:4" ht="16.5" customHeight="1" hidden="1">
      <c r="A160" s="128" t="s">
        <v>214</v>
      </c>
      <c r="B160" s="129"/>
      <c r="C160" s="129"/>
      <c r="D160" s="58" t="e">
        <f t="shared" si="2"/>
        <v>#DIV/0!</v>
      </c>
    </row>
    <row r="161" spans="1:4" ht="16.5" customHeight="1" hidden="1">
      <c r="A161" s="128" t="s">
        <v>215</v>
      </c>
      <c r="B161" s="130"/>
      <c r="C161" s="130"/>
      <c r="D161" s="58" t="e">
        <f t="shared" si="2"/>
        <v>#DIV/0!</v>
      </c>
    </row>
    <row r="162" spans="1:4" ht="16.5" customHeight="1" hidden="1">
      <c r="A162" s="128" t="s">
        <v>216</v>
      </c>
      <c r="B162" s="130"/>
      <c r="C162" s="130"/>
      <c r="D162" s="58" t="e">
        <f t="shared" si="2"/>
        <v>#DIV/0!</v>
      </c>
    </row>
    <row r="163" spans="1:4" ht="16.5" customHeight="1" hidden="1">
      <c r="A163" s="128" t="s">
        <v>312</v>
      </c>
      <c r="B163" s="130"/>
      <c r="C163" s="130"/>
      <c r="D163" s="58" t="e">
        <f t="shared" si="2"/>
        <v>#DIV/0!</v>
      </c>
    </row>
    <row r="164" spans="1:4" ht="16.5" customHeight="1" hidden="1">
      <c r="A164" s="128" t="s">
        <v>313</v>
      </c>
      <c r="B164" s="130"/>
      <c r="C164" s="130"/>
      <c r="D164" s="58" t="e">
        <f t="shared" si="2"/>
        <v>#DIV/0!</v>
      </c>
    </row>
    <row r="165" spans="1:4" ht="16.5" customHeight="1" hidden="1">
      <c r="A165" s="128" t="s">
        <v>86</v>
      </c>
      <c r="B165" s="129"/>
      <c r="C165" s="129"/>
      <c r="D165" s="58" t="e">
        <f t="shared" si="2"/>
        <v>#DIV/0!</v>
      </c>
    </row>
    <row r="166" spans="1:4" ht="16.5" customHeight="1" hidden="1">
      <c r="A166" s="128" t="s">
        <v>314</v>
      </c>
      <c r="B166" s="130"/>
      <c r="C166" s="130"/>
      <c r="D166" s="58" t="e">
        <f t="shared" si="2"/>
        <v>#DIV/0!</v>
      </c>
    </row>
    <row r="167" spans="1:4" ht="16.5" customHeight="1" hidden="1">
      <c r="A167" s="128" t="s">
        <v>315</v>
      </c>
      <c r="B167" s="130"/>
      <c r="C167" s="130"/>
      <c r="D167" s="58" t="e">
        <f t="shared" si="2"/>
        <v>#DIV/0!</v>
      </c>
    </row>
    <row r="168" spans="1:4" ht="16.5" customHeight="1" hidden="1">
      <c r="A168" s="128" t="s">
        <v>316</v>
      </c>
      <c r="B168" s="129"/>
      <c r="C168" s="129"/>
      <c r="D168" s="58" t="e">
        <f t="shared" si="2"/>
        <v>#DIV/0!</v>
      </c>
    </row>
    <row r="169" spans="1:4" ht="16.5" customHeight="1" hidden="1">
      <c r="A169" s="128" t="s">
        <v>256</v>
      </c>
      <c r="B169" s="130"/>
      <c r="C169" s="130"/>
      <c r="D169" s="58" t="e">
        <f t="shared" si="2"/>
        <v>#DIV/0!</v>
      </c>
    </row>
    <row r="170" spans="1:4" ht="19.5" customHeight="1">
      <c r="A170" s="128" t="s">
        <v>223</v>
      </c>
      <c r="B170" s="129">
        <v>42</v>
      </c>
      <c r="C170" s="129">
        <v>42</v>
      </c>
      <c r="D170" s="58">
        <f t="shared" si="2"/>
        <v>0</v>
      </c>
    </row>
    <row r="171" spans="1:4" ht="19.5" customHeight="1">
      <c r="A171" s="128" t="s">
        <v>317</v>
      </c>
      <c r="B171" s="130">
        <v>19</v>
      </c>
      <c r="C171" s="130">
        <v>13</v>
      </c>
      <c r="D171" s="58">
        <f t="shared" si="2"/>
        <v>-31.578947368421055</v>
      </c>
    </row>
    <row r="172" spans="1:4" ht="16.5" customHeight="1" hidden="1">
      <c r="A172" s="128" t="s">
        <v>318</v>
      </c>
      <c r="B172" s="127">
        <f>SUM(B173:B178)</f>
        <v>0</v>
      </c>
      <c r="C172" s="127">
        <f>SUM(C173:C178)</f>
        <v>0</v>
      </c>
      <c r="D172" s="58" t="e">
        <f t="shared" si="2"/>
        <v>#DIV/0!</v>
      </c>
    </row>
    <row r="173" spans="1:4" ht="16.5" customHeight="1" hidden="1">
      <c r="A173" s="128" t="s">
        <v>214</v>
      </c>
      <c r="B173" s="130">
        <v>0</v>
      </c>
      <c r="C173" s="130">
        <v>0</v>
      </c>
      <c r="D173" s="58" t="e">
        <f t="shared" si="2"/>
        <v>#DIV/0!</v>
      </c>
    </row>
    <row r="174" spans="1:4" ht="16.5" customHeight="1" hidden="1">
      <c r="A174" s="128" t="s">
        <v>215</v>
      </c>
      <c r="B174" s="130">
        <v>0</v>
      </c>
      <c r="C174" s="130">
        <v>0</v>
      </c>
      <c r="D174" s="58" t="e">
        <f t="shared" si="2"/>
        <v>#DIV/0!</v>
      </c>
    </row>
    <row r="175" spans="1:4" ht="16.5" customHeight="1" hidden="1">
      <c r="A175" s="128" t="s">
        <v>216</v>
      </c>
      <c r="B175" s="130">
        <v>0</v>
      </c>
      <c r="C175" s="130">
        <v>0</v>
      </c>
      <c r="D175" s="58" t="e">
        <f t="shared" si="2"/>
        <v>#DIV/0!</v>
      </c>
    </row>
    <row r="176" spans="1:4" ht="16.5" customHeight="1" hidden="1">
      <c r="A176" s="128" t="s">
        <v>319</v>
      </c>
      <c r="B176" s="130">
        <v>0</v>
      </c>
      <c r="C176" s="130">
        <v>0</v>
      </c>
      <c r="D176" s="58" t="e">
        <f t="shared" si="2"/>
        <v>#DIV/0!</v>
      </c>
    </row>
    <row r="177" spans="1:4" ht="16.5" customHeight="1" hidden="1">
      <c r="A177" s="128" t="s">
        <v>223</v>
      </c>
      <c r="B177" s="130">
        <v>0</v>
      </c>
      <c r="C177" s="130">
        <v>0</v>
      </c>
      <c r="D177" s="58" t="e">
        <f t="shared" si="2"/>
        <v>#DIV/0!</v>
      </c>
    </row>
    <row r="178" spans="1:4" ht="16.5" customHeight="1" hidden="1">
      <c r="A178" s="128" t="s">
        <v>320</v>
      </c>
      <c r="B178" s="129"/>
      <c r="C178" s="129"/>
      <c r="D178" s="58" t="e">
        <f t="shared" si="2"/>
        <v>#DIV/0!</v>
      </c>
    </row>
    <row r="179" spans="1:4" ht="16.5" customHeight="1" hidden="1">
      <c r="A179" s="128" t="s">
        <v>321</v>
      </c>
      <c r="B179" s="131">
        <v>0</v>
      </c>
      <c r="C179" s="131">
        <v>0</v>
      </c>
      <c r="D179" s="58" t="e">
        <f t="shared" si="2"/>
        <v>#DIV/0!</v>
      </c>
    </row>
    <row r="180" spans="1:4" ht="16.5" customHeight="1" hidden="1">
      <c r="A180" s="128" t="s">
        <v>214</v>
      </c>
      <c r="B180" s="130">
        <v>0</v>
      </c>
      <c r="C180" s="130">
        <v>0</v>
      </c>
      <c r="D180" s="58" t="e">
        <f t="shared" si="2"/>
        <v>#DIV/0!</v>
      </c>
    </row>
    <row r="181" spans="1:4" ht="16.5" customHeight="1" hidden="1">
      <c r="A181" s="128" t="s">
        <v>215</v>
      </c>
      <c r="B181" s="130">
        <v>0</v>
      </c>
      <c r="C181" s="130">
        <v>0</v>
      </c>
      <c r="D181" s="58" t="e">
        <f t="shared" si="2"/>
        <v>#DIV/0!</v>
      </c>
    </row>
    <row r="182" spans="1:4" ht="16.5" customHeight="1" hidden="1">
      <c r="A182" s="128" t="s">
        <v>216</v>
      </c>
      <c r="B182" s="130">
        <v>0</v>
      </c>
      <c r="C182" s="130">
        <v>0</v>
      </c>
      <c r="D182" s="58" t="e">
        <f t="shared" si="2"/>
        <v>#DIV/0!</v>
      </c>
    </row>
    <row r="183" spans="1:4" ht="16.5" customHeight="1" hidden="1">
      <c r="A183" s="128" t="s">
        <v>322</v>
      </c>
      <c r="B183" s="130">
        <v>0</v>
      </c>
      <c r="C183" s="130">
        <v>0</v>
      </c>
      <c r="D183" s="58" t="e">
        <f t="shared" si="2"/>
        <v>#DIV/0!</v>
      </c>
    </row>
    <row r="184" spans="1:4" ht="16.5" customHeight="1" hidden="1">
      <c r="A184" s="128" t="s">
        <v>223</v>
      </c>
      <c r="B184" s="130">
        <v>0</v>
      </c>
      <c r="C184" s="130">
        <v>0</v>
      </c>
      <c r="D184" s="58" t="e">
        <f t="shared" si="2"/>
        <v>#DIV/0!</v>
      </c>
    </row>
    <row r="185" spans="1:4" ht="16.5" customHeight="1" hidden="1">
      <c r="A185" s="128" t="s">
        <v>323</v>
      </c>
      <c r="B185" s="130">
        <v>0</v>
      </c>
      <c r="C185" s="130">
        <v>0</v>
      </c>
      <c r="D185" s="58" t="e">
        <f t="shared" si="2"/>
        <v>#DIV/0!</v>
      </c>
    </row>
    <row r="186" spans="1:4" ht="16.5" customHeight="1" hidden="1">
      <c r="A186" s="128" t="s">
        <v>324</v>
      </c>
      <c r="B186" s="131">
        <v>0</v>
      </c>
      <c r="C186" s="131">
        <v>0</v>
      </c>
      <c r="D186" s="58" t="e">
        <f t="shared" si="2"/>
        <v>#DIV/0!</v>
      </c>
    </row>
    <row r="187" spans="1:4" ht="16.5" customHeight="1" hidden="1">
      <c r="A187" s="128" t="s">
        <v>214</v>
      </c>
      <c r="B187" s="130">
        <v>0</v>
      </c>
      <c r="C187" s="130">
        <v>0</v>
      </c>
      <c r="D187" s="58" t="e">
        <f t="shared" si="2"/>
        <v>#DIV/0!</v>
      </c>
    </row>
    <row r="188" spans="1:4" ht="16.5" customHeight="1" hidden="1">
      <c r="A188" s="128" t="s">
        <v>215</v>
      </c>
      <c r="B188" s="130">
        <v>0</v>
      </c>
      <c r="C188" s="130">
        <v>0</v>
      </c>
      <c r="D188" s="58" t="e">
        <f t="shared" si="2"/>
        <v>#DIV/0!</v>
      </c>
    </row>
    <row r="189" spans="1:4" ht="16.5" customHeight="1" hidden="1">
      <c r="A189" s="128" t="s">
        <v>216</v>
      </c>
      <c r="B189" s="130">
        <v>0</v>
      </c>
      <c r="C189" s="130">
        <v>0</v>
      </c>
      <c r="D189" s="58" t="e">
        <f t="shared" si="2"/>
        <v>#DIV/0!</v>
      </c>
    </row>
    <row r="190" spans="1:4" ht="16.5" customHeight="1" hidden="1">
      <c r="A190" s="128" t="s">
        <v>325</v>
      </c>
      <c r="B190" s="130">
        <v>0</v>
      </c>
      <c r="C190" s="130">
        <v>0</v>
      </c>
      <c r="D190" s="58" t="e">
        <f t="shared" si="2"/>
        <v>#DIV/0!</v>
      </c>
    </row>
    <row r="191" spans="1:4" ht="16.5" customHeight="1" hidden="1">
      <c r="A191" s="128" t="s">
        <v>326</v>
      </c>
      <c r="B191" s="130">
        <v>0</v>
      </c>
      <c r="C191" s="130">
        <v>0</v>
      </c>
      <c r="D191" s="58" t="e">
        <f t="shared" si="2"/>
        <v>#DIV/0!</v>
      </c>
    </row>
    <row r="192" spans="1:4" ht="16.5" customHeight="1" hidden="1">
      <c r="A192" s="128" t="s">
        <v>327</v>
      </c>
      <c r="B192" s="130">
        <v>0</v>
      </c>
      <c r="C192" s="130">
        <v>0</v>
      </c>
      <c r="D192" s="58" t="e">
        <f t="shared" si="2"/>
        <v>#DIV/0!</v>
      </c>
    </row>
    <row r="193" spans="1:4" ht="16.5" customHeight="1" hidden="1">
      <c r="A193" s="128" t="s">
        <v>223</v>
      </c>
      <c r="B193" s="130">
        <v>0</v>
      </c>
      <c r="C193" s="130">
        <v>0</v>
      </c>
      <c r="D193" s="58" t="e">
        <f t="shared" si="2"/>
        <v>#DIV/0!</v>
      </c>
    </row>
    <row r="194" spans="1:4" ht="16.5" customHeight="1" hidden="1">
      <c r="A194" s="128" t="s">
        <v>328</v>
      </c>
      <c r="B194" s="130">
        <v>0</v>
      </c>
      <c r="C194" s="130">
        <v>0</v>
      </c>
      <c r="D194" s="58" t="e">
        <f t="shared" si="2"/>
        <v>#DIV/0!</v>
      </c>
    </row>
    <row r="195" spans="1:4" ht="19.5" customHeight="1">
      <c r="A195" s="128" t="s">
        <v>329</v>
      </c>
      <c r="B195" s="127">
        <f>SUM(B196:B200)</f>
        <v>78</v>
      </c>
      <c r="C195" s="127">
        <f>SUM(C196:C200)</f>
        <v>83</v>
      </c>
      <c r="D195" s="58">
        <f t="shared" si="2"/>
        <v>6.410256410256409</v>
      </c>
    </row>
    <row r="196" spans="1:4" ht="16.5" customHeight="1" hidden="1">
      <c r="A196" s="128" t="s">
        <v>214</v>
      </c>
      <c r="B196" s="129"/>
      <c r="C196" s="129"/>
      <c r="D196" s="58" t="e">
        <f aca="true" t="shared" si="3" ref="D196:D259">C196/B196*100-100</f>
        <v>#DIV/0!</v>
      </c>
    </row>
    <row r="197" spans="1:4" ht="16.5" customHeight="1" hidden="1">
      <c r="A197" s="128" t="s">
        <v>215</v>
      </c>
      <c r="B197" s="130"/>
      <c r="C197" s="130"/>
      <c r="D197" s="58" t="e">
        <f t="shared" si="3"/>
        <v>#DIV/0!</v>
      </c>
    </row>
    <row r="198" spans="1:4" ht="16.5" customHeight="1" hidden="1">
      <c r="A198" s="128" t="s">
        <v>216</v>
      </c>
      <c r="B198" s="130"/>
      <c r="C198" s="130"/>
      <c r="D198" s="58" t="e">
        <f t="shared" si="3"/>
        <v>#DIV/0!</v>
      </c>
    </row>
    <row r="199" spans="1:4" ht="19.5" customHeight="1">
      <c r="A199" s="128" t="s">
        <v>330</v>
      </c>
      <c r="B199" s="129">
        <v>78</v>
      </c>
      <c r="C199" s="129">
        <v>83</v>
      </c>
      <c r="D199" s="58">
        <f t="shared" si="3"/>
        <v>6.410256410256409</v>
      </c>
    </row>
    <row r="200" spans="1:4" ht="16.5" customHeight="1" hidden="1">
      <c r="A200" s="128" t="s">
        <v>331</v>
      </c>
      <c r="B200" s="130">
        <v>0</v>
      </c>
      <c r="C200" s="130"/>
      <c r="D200" s="58"/>
    </row>
    <row r="201" spans="1:4" ht="19.5" customHeight="1">
      <c r="A201" s="128" t="s">
        <v>332</v>
      </c>
      <c r="B201" s="127">
        <f>SUM(B202:B207)</f>
        <v>74</v>
      </c>
      <c r="C201" s="127">
        <f>SUM(C202:C207)</f>
        <v>82</v>
      </c>
      <c r="D201" s="58">
        <f t="shared" si="3"/>
        <v>10.810810810810807</v>
      </c>
    </row>
    <row r="202" spans="1:4" ht="19.5" customHeight="1">
      <c r="A202" s="128" t="s">
        <v>214</v>
      </c>
      <c r="B202" s="129">
        <v>52</v>
      </c>
      <c r="C202" s="129">
        <v>47</v>
      </c>
      <c r="D202" s="58">
        <f t="shared" si="3"/>
        <v>-9.615384615384613</v>
      </c>
    </row>
    <row r="203" spans="1:4" ht="16.5" customHeight="1" hidden="1">
      <c r="A203" s="128" t="s">
        <v>215</v>
      </c>
      <c r="B203" s="129"/>
      <c r="C203" s="129"/>
      <c r="D203" s="58" t="e">
        <f t="shared" si="3"/>
        <v>#DIV/0!</v>
      </c>
    </row>
    <row r="204" spans="1:4" ht="16.5" customHeight="1" hidden="1">
      <c r="A204" s="128" t="s">
        <v>216</v>
      </c>
      <c r="B204" s="130"/>
      <c r="C204" s="130"/>
      <c r="D204" s="58" t="e">
        <f t="shared" si="3"/>
        <v>#DIV/0!</v>
      </c>
    </row>
    <row r="205" spans="1:4" ht="16.5" customHeight="1" hidden="1">
      <c r="A205" s="128" t="s">
        <v>227</v>
      </c>
      <c r="B205" s="129"/>
      <c r="C205" s="129"/>
      <c r="D205" s="58" t="e">
        <f t="shared" si="3"/>
        <v>#DIV/0!</v>
      </c>
    </row>
    <row r="206" spans="1:4" ht="16.5" customHeight="1" hidden="1">
      <c r="A206" s="128" t="s">
        <v>223</v>
      </c>
      <c r="B206" s="130">
        <v>0</v>
      </c>
      <c r="C206" s="130"/>
      <c r="D206" s="58" t="e">
        <f t="shared" si="3"/>
        <v>#DIV/0!</v>
      </c>
    </row>
    <row r="207" spans="1:4" ht="19.5" customHeight="1">
      <c r="A207" s="128" t="s">
        <v>333</v>
      </c>
      <c r="B207" s="130">
        <v>22</v>
      </c>
      <c r="C207" s="130">
        <v>35</v>
      </c>
      <c r="D207" s="58">
        <f t="shared" si="3"/>
        <v>59.09090909090909</v>
      </c>
    </row>
    <row r="208" spans="1:4" ht="19.5" customHeight="1">
      <c r="A208" s="128" t="s">
        <v>334</v>
      </c>
      <c r="B208" s="127">
        <f>SUM(B209:B215)</f>
        <v>650</v>
      </c>
      <c r="C208" s="127">
        <f>SUM(C209:C215)</f>
        <v>707</v>
      </c>
      <c r="D208" s="58">
        <f t="shared" si="3"/>
        <v>8.769230769230774</v>
      </c>
    </row>
    <row r="209" spans="1:4" ht="19.5" customHeight="1">
      <c r="A209" s="128" t="s">
        <v>214</v>
      </c>
      <c r="B209" s="129">
        <v>149</v>
      </c>
      <c r="C209" s="129">
        <v>170</v>
      </c>
      <c r="D209" s="58">
        <f t="shared" si="3"/>
        <v>14.09395973154362</v>
      </c>
    </row>
    <row r="210" spans="1:4" ht="16.5" customHeight="1" hidden="1">
      <c r="A210" s="128" t="s">
        <v>215</v>
      </c>
      <c r="B210" s="129"/>
      <c r="C210" s="129"/>
      <c r="D210" s="58" t="e">
        <f t="shared" si="3"/>
        <v>#DIV/0!</v>
      </c>
    </row>
    <row r="211" spans="1:4" ht="16.5" customHeight="1" hidden="1">
      <c r="A211" s="128" t="s">
        <v>216</v>
      </c>
      <c r="B211" s="130"/>
      <c r="C211" s="130"/>
      <c r="D211" s="58" t="e">
        <f t="shared" si="3"/>
        <v>#DIV/0!</v>
      </c>
    </row>
    <row r="212" spans="1:4" ht="16.5" customHeight="1" hidden="1">
      <c r="A212" s="128" t="s">
        <v>335</v>
      </c>
      <c r="B212" s="130"/>
      <c r="C212" s="130"/>
      <c r="D212" s="58" t="e">
        <f t="shared" si="3"/>
        <v>#DIV/0!</v>
      </c>
    </row>
    <row r="213" spans="1:4" ht="16.5" customHeight="1" hidden="1">
      <c r="A213" s="128" t="s">
        <v>336</v>
      </c>
      <c r="B213" s="130"/>
      <c r="C213" s="130"/>
      <c r="D213" s="58" t="e">
        <f t="shared" si="3"/>
        <v>#DIV/0!</v>
      </c>
    </row>
    <row r="214" spans="1:4" ht="19.5" customHeight="1">
      <c r="A214" s="128" t="s">
        <v>223</v>
      </c>
      <c r="B214" s="129">
        <v>1</v>
      </c>
      <c r="C214" s="129">
        <v>2</v>
      </c>
      <c r="D214" s="58">
        <f t="shared" si="3"/>
        <v>100</v>
      </c>
    </row>
    <row r="215" spans="1:4" ht="19.5" customHeight="1">
      <c r="A215" s="128" t="s">
        <v>337</v>
      </c>
      <c r="B215" s="129">
        <v>500</v>
      </c>
      <c r="C215" s="129">
        <v>535</v>
      </c>
      <c r="D215" s="58">
        <f t="shared" si="3"/>
        <v>7</v>
      </c>
    </row>
    <row r="216" spans="1:4" ht="19.5" customHeight="1">
      <c r="A216" s="128" t="s">
        <v>338</v>
      </c>
      <c r="B216" s="127">
        <f>SUM(B217:B222)</f>
        <v>1749</v>
      </c>
      <c r="C216" s="127">
        <f>SUM(C217:C222)</f>
        <v>567</v>
      </c>
      <c r="D216" s="58">
        <f t="shared" si="3"/>
        <v>-67.58147512864494</v>
      </c>
    </row>
    <row r="217" spans="1:4" ht="19.5" customHeight="1">
      <c r="A217" s="128" t="s">
        <v>214</v>
      </c>
      <c r="B217" s="129">
        <v>1115</v>
      </c>
      <c r="C217" s="129">
        <v>449</v>
      </c>
      <c r="D217" s="58">
        <f t="shared" si="3"/>
        <v>-59.73094170403587</v>
      </c>
    </row>
    <row r="218" spans="1:4" ht="16.5" customHeight="1" hidden="1">
      <c r="A218" s="128" t="s">
        <v>215</v>
      </c>
      <c r="B218" s="129"/>
      <c r="C218" s="129"/>
      <c r="D218" s="58" t="e">
        <f t="shared" si="3"/>
        <v>#DIV/0!</v>
      </c>
    </row>
    <row r="219" spans="1:4" ht="19.5" customHeight="1">
      <c r="A219" s="128" t="s">
        <v>216</v>
      </c>
      <c r="B219" s="130">
        <v>35</v>
      </c>
      <c r="C219" s="130">
        <v>34</v>
      </c>
      <c r="D219" s="58">
        <f t="shared" si="3"/>
        <v>-2.857142857142861</v>
      </c>
    </row>
    <row r="220" spans="1:4" ht="19.5" customHeight="1">
      <c r="A220" s="128" t="s">
        <v>339</v>
      </c>
      <c r="B220" s="129">
        <v>136</v>
      </c>
      <c r="C220" s="129">
        <v>74</v>
      </c>
      <c r="D220" s="58">
        <f t="shared" si="3"/>
        <v>-45.58823529411765</v>
      </c>
    </row>
    <row r="221" spans="1:4" ht="16.5" customHeight="1" hidden="1">
      <c r="A221" s="128" t="s">
        <v>223</v>
      </c>
      <c r="B221" s="130">
        <v>0</v>
      </c>
      <c r="C221" s="130"/>
      <c r="D221" s="58" t="e">
        <f t="shared" si="3"/>
        <v>#DIV/0!</v>
      </c>
    </row>
    <row r="222" spans="1:4" ht="19.5" customHeight="1">
      <c r="A222" s="128" t="s">
        <v>340</v>
      </c>
      <c r="B222" s="130">
        <v>463</v>
      </c>
      <c r="C222" s="130">
        <v>10</v>
      </c>
      <c r="D222" s="58">
        <f t="shared" si="3"/>
        <v>-97.8401727861771</v>
      </c>
    </row>
    <row r="223" spans="1:4" ht="19.5" customHeight="1">
      <c r="A223" s="128" t="s">
        <v>341</v>
      </c>
      <c r="B223" s="127">
        <f>SUM(B224:B228)</f>
        <v>368</v>
      </c>
      <c r="C223" s="127">
        <f>SUM(C224:C228)</f>
        <v>366</v>
      </c>
      <c r="D223" s="58">
        <f t="shared" si="3"/>
        <v>-0.5434782608695627</v>
      </c>
    </row>
    <row r="224" spans="1:4" ht="19.5" customHeight="1">
      <c r="A224" s="128" t="s">
        <v>214</v>
      </c>
      <c r="B224" s="129">
        <v>243</v>
      </c>
      <c r="C224" s="129">
        <v>227</v>
      </c>
      <c r="D224" s="58">
        <f t="shared" si="3"/>
        <v>-6.584362139917701</v>
      </c>
    </row>
    <row r="225" spans="1:4" ht="16.5" customHeight="1" hidden="1">
      <c r="A225" s="128" t="s">
        <v>215</v>
      </c>
      <c r="B225" s="129"/>
      <c r="C225" s="129"/>
      <c r="D225" s="58" t="e">
        <f t="shared" si="3"/>
        <v>#DIV/0!</v>
      </c>
    </row>
    <row r="226" spans="1:4" ht="16.5" customHeight="1" hidden="1">
      <c r="A226" s="128" t="s">
        <v>216</v>
      </c>
      <c r="B226" s="130">
        <v>0</v>
      </c>
      <c r="C226" s="130"/>
      <c r="D226" s="58" t="e">
        <f t="shared" si="3"/>
        <v>#DIV/0!</v>
      </c>
    </row>
    <row r="227" spans="1:4" ht="19.5" customHeight="1">
      <c r="A227" s="128" t="s">
        <v>223</v>
      </c>
      <c r="B227" s="130">
        <v>46</v>
      </c>
      <c r="C227" s="130">
        <v>56</v>
      </c>
      <c r="D227" s="58">
        <f t="shared" si="3"/>
        <v>21.739130434782624</v>
      </c>
    </row>
    <row r="228" spans="1:4" ht="19.5" customHeight="1">
      <c r="A228" s="128" t="s">
        <v>342</v>
      </c>
      <c r="B228" s="130">
        <v>79</v>
      </c>
      <c r="C228" s="130">
        <v>83</v>
      </c>
      <c r="D228" s="58">
        <f t="shared" si="3"/>
        <v>5.063291139240505</v>
      </c>
    </row>
    <row r="229" spans="1:4" ht="19.5" customHeight="1">
      <c r="A229" s="128" t="s">
        <v>343</v>
      </c>
      <c r="B229" s="127">
        <f>SUM(B230:B234)</f>
        <v>327</v>
      </c>
      <c r="C229" s="127">
        <f>SUM(C230:C234)</f>
        <v>639</v>
      </c>
      <c r="D229" s="58">
        <f t="shared" si="3"/>
        <v>95.41284403669727</v>
      </c>
    </row>
    <row r="230" spans="1:4" ht="19.5" customHeight="1">
      <c r="A230" s="128" t="s">
        <v>214</v>
      </c>
      <c r="B230" s="129">
        <v>127</v>
      </c>
      <c r="C230" s="129">
        <v>146</v>
      </c>
      <c r="D230" s="58">
        <f t="shared" si="3"/>
        <v>14.960629921259837</v>
      </c>
    </row>
    <row r="231" spans="1:4" ht="16.5" customHeight="1" hidden="1">
      <c r="A231" s="128" t="s">
        <v>215</v>
      </c>
      <c r="B231" s="129"/>
      <c r="C231" s="129"/>
      <c r="D231" s="58" t="e">
        <f t="shared" si="3"/>
        <v>#DIV/0!</v>
      </c>
    </row>
    <row r="232" spans="1:4" ht="16.5" customHeight="1" hidden="1">
      <c r="A232" s="128" t="s">
        <v>216</v>
      </c>
      <c r="B232" s="130"/>
      <c r="C232" s="130"/>
      <c r="D232" s="58" t="e">
        <f t="shared" si="3"/>
        <v>#DIV/0!</v>
      </c>
    </row>
    <row r="233" spans="1:4" ht="16.5" customHeight="1" hidden="1">
      <c r="A233" s="128" t="s">
        <v>223</v>
      </c>
      <c r="B233" s="130"/>
      <c r="C233" s="130"/>
      <c r="D233" s="58" t="e">
        <f t="shared" si="3"/>
        <v>#DIV/0!</v>
      </c>
    </row>
    <row r="234" spans="1:4" ht="19.5" customHeight="1">
      <c r="A234" s="128" t="s">
        <v>344</v>
      </c>
      <c r="B234" s="130">
        <v>200</v>
      </c>
      <c r="C234" s="130">
        <v>493</v>
      </c>
      <c r="D234" s="58">
        <f t="shared" si="3"/>
        <v>146.5</v>
      </c>
    </row>
    <row r="235" spans="1:4" ht="19.5" customHeight="1">
      <c r="A235" s="128" t="s">
        <v>345</v>
      </c>
      <c r="B235" s="127">
        <f>SUM(B236:B240)</f>
        <v>72</v>
      </c>
      <c r="C235" s="127">
        <f>SUM(C236:C240)</f>
        <v>86</v>
      </c>
      <c r="D235" s="58">
        <f t="shared" si="3"/>
        <v>19.444444444444443</v>
      </c>
    </row>
    <row r="236" spans="1:4" ht="19.5" customHeight="1">
      <c r="A236" s="128" t="s">
        <v>214</v>
      </c>
      <c r="B236" s="129">
        <v>72</v>
      </c>
      <c r="C236" s="129">
        <v>86</v>
      </c>
      <c r="D236" s="58">
        <f t="shared" si="3"/>
        <v>19.444444444444443</v>
      </c>
    </row>
    <row r="237" spans="1:4" ht="16.5" customHeight="1" hidden="1">
      <c r="A237" s="128" t="s">
        <v>215</v>
      </c>
      <c r="B237" s="129"/>
      <c r="C237" s="129"/>
      <c r="D237" s="58" t="e">
        <f t="shared" si="3"/>
        <v>#DIV/0!</v>
      </c>
    </row>
    <row r="238" spans="1:4" ht="16.5" customHeight="1" hidden="1">
      <c r="A238" s="128" t="s">
        <v>216</v>
      </c>
      <c r="B238" s="130">
        <v>0</v>
      </c>
      <c r="C238" s="130">
        <v>0</v>
      </c>
      <c r="D238" s="58" t="e">
        <f t="shared" si="3"/>
        <v>#DIV/0!</v>
      </c>
    </row>
    <row r="239" spans="1:4" ht="16.5" customHeight="1" hidden="1">
      <c r="A239" s="128" t="s">
        <v>223</v>
      </c>
      <c r="B239" s="130"/>
      <c r="C239" s="130"/>
      <c r="D239" s="58" t="e">
        <f t="shared" si="3"/>
        <v>#DIV/0!</v>
      </c>
    </row>
    <row r="240" spans="1:4" ht="16.5" customHeight="1" hidden="1">
      <c r="A240" s="128" t="s">
        <v>346</v>
      </c>
      <c r="B240" s="130">
        <v>0</v>
      </c>
      <c r="C240" s="130">
        <v>0</v>
      </c>
      <c r="D240" s="58" t="e">
        <f t="shared" si="3"/>
        <v>#DIV/0!</v>
      </c>
    </row>
    <row r="241" spans="1:4" ht="16.5" customHeight="1" hidden="1">
      <c r="A241" s="128" t="s">
        <v>347</v>
      </c>
      <c r="B241" s="131">
        <v>0</v>
      </c>
      <c r="C241" s="131">
        <v>0</v>
      </c>
      <c r="D241" s="58" t="e">
        <f t="shared" si="3"/>
        <v>#DIV/0!</v>
      </c>
    </row>
    <row r="242" spans="1:4" ht="16.5" customHeight="1" hidden="1">
      <c r="A242" s="128" t="s">
        <v>214</v>
      </c>
      <c r="B242" s="130">
        <v>0</v>
      </c>
      <c r="C242" s="130">
        <v>0</v>
      </c>
      <c r="D242" s="58" t="e">
        <f t="shared" si="3"/>
        <v>#DIV/0!</v>
      </c>
    </row>
    <row r="243" spans="1:4" ht="16.5" customHeight="1" hidden="1">
      <c r="A243" s="128" t="s">
        <v>215</v>
      </c>
      <c r="B243" s="130">
        <v>0</v>
      </c>
      <c r="C243" s="130">
        <v>0</v>
      </c>
      <c r="D243" s="58" t="e">
        <f t="shared" si="3"/>
        <v>#DIV/0!</v>
      </c>
    </row>
    <row r="244" spans="1:4" ht="16.5" customHeight="1" hidden="1">
      <c r="A244" s="128" t="s">
        <v>216</v>
      </c>
      <c r="B244" s="130">
        <v>0</v>
      </c>
      <c r="C244" s="130">
        <v>0</v>
      </c>
      <c r="D244" s="58" t="e">
        <f t="shared" si="3"/>
        <v>#DIV/0!</v>
      </c>
    </row>
    <row r="245" spans="1:4" ht="16.5" customHeight="1" hidden="1">
      <c r="A245" s="128" t="s">
        <v>223</v>
      </c>
      <c r="B245" s="130">
        <v>0</v>
      </c>
      <c r="C245" s="130">
        <v>0</v>
      </c>
      <c r="D245" s="58" t="e">
        <f t="shared" si="3"/>
        <v>#DIV/0!</v>
      </c>
    </row>
    <row r="246" spans="1:4" ht="16.5" customHeight="1" hidden="1">
      <c r="A246" s="128" t="s">
        <v>348</v>
      </c>
      <c r="B246" s="130">
        <v>0</v>
      </c>
      <c r="C246" s="130">
        <v>0</v>
      </c>
      <c r="D246" s="58" t="e">
        <f t="shared" si="3"/>
        <v>#DIV/0!</v>
      </c>
    </row>
    <row r="247" spans="1:4" ht="19.5" customHeight="1">
      <c r="A247" s="128" t="s">
        <v>355</v>
      </c>
      <c r="B247" s="131">
        <f>SUM(B248:B252)</f>
        <v>54</v>
      </c>
      <c r="C247" s="131">
        <f>SUM(C248:C252)</f>
        <v>100</v>
      </c>
      <c r="D247" s="58">
        <f t="shared" si="3"/>
        <v>85.18518518518519</v>
      </c>
    </row>
    <row r="248" spans="1:4" ht="19.5" customHeight="1">
      <c r="A248" s="128" t="s">
        <v>214</v>
      </c>
      <c r="B248" s="130">
        <v>54</v>
      </c>
      <c r="C248" s="130">
        <v>100</v>
      </c>
      <c r="D248" s="58">
        <f t="shared" si="3"/>
        <v>85.18518518518519</v>
      </c>
    </row>
    <row r="249" spans="1:4" ht="16.5" customHeight="1" hidden="1">
      <c r="A249" s="128" t="s">
        <v>215</v>
      </c>
      <c r="B249" s="130">
        <v>0</v>
      </c>
      <c r="C249" s="130">
        <v>0</v>
      </c>
      <c r="D249" s="58" t="e">
        <f t="shared" si="3"/>
        <v>#DIV/0!</v>
      </c>
    </row>
    <row r="250" spans="1:4" ht="16.5" customHeight="1" hidden="1">
      <c r="A250" s="128" t="s">
        <v>216</v>
      </c>
      <c r="B250" s="130">
        <v>0</v>
      </c>
      <c r="C250" s="130">
        <v>0</v>
      </c>
      <c r="D250" s="58" t="e">
        <f t="shared" si="3"/>
        <v>#DIV/0!</v>
      </c>
    </row>
    <row r="251" spans="1:4" ht="16.5" customHeight="1" hidden="1">
      <c r="A251" s="128" t="s">
        <v>223</v>
      </c>
      <c r="B251" s="130">
        <v>0</v>
      </c>
      <c r="C251" s="130">
        <v>0</v>
      </c>
      <c r="D251" s="58" t="e">
        <f t="shared" si="3"/>
        <v>#DIV/0!</v>
      </c>
    </row>
    <row r="252" spans="1:4" ht="16.5" customHeight="1" hidden="1">
      <c r="A252" s="128" t="s">
        <v>356</v>
      </c>
      <c r="B252" s="130">
        <v>0</v>
      </c>
      <c r="C252" s="130">
        <v>0</v>
      </c>
      <c r="D252" s="58" t="e">
        <f t="shared" si="3"/>
        <v>#DIV/0!</v>
      </c>
    </row>
    <row r="253" spans="1:4" ht="16.5" customHeight="1" hidden="1">
      <c r="A253" s="128" t="s">
        <v>357</v>
      </c>
      <c r="B253" s="127">
        <f>SUM(B254:B255)</f>
        <v>0</v>
      </c>
      <c r="C253" s="127">
        <f>SUM(C254:C255)</f>
        <v>0</v>
      </c>
      <c r="D253" s="58" t="e">
        <f t="shared" si="3"/>
        <v>#DIV/0!</v>
      </c>
    </row>
    <row r="254" spans="1:4" ht="16.5" customHeight="1" hidden="1">
      <c r="A254" s="128" t="s">
        <v>358</v>
      </c>
      <c r="B254" s="130">
        <v>0</v>
      </c>
      <c r="C254" s="130">
        <v>0</v>
      </c>
      <c r="D254" s="58" t="e">
        <f t="shared" si="3"/>
        <v>#DIV/0!</v>
      </c>
    </row>
    <row r="255" spans="1:4" ht="16.5" customHeight="1" hidden="1">
      <c r="A255" s="128" t="s">
        <v>359</v>
      </c>
      <c r="B255" s="129"/>
      <c r="C255" s="129"/>
      <c r="D255" s="58" t="e">
        <f t="shared" si="3"/>
        <v>#DIV/0!</v>
      </c>
    </row>
    <row r="256" spans="1:4" ht="19.5" customHeight="1">
      <c r="A256" s="128" t="s">
        <v>631</v>
      </c>
      <c r="B256" s="127">
        <f>SUM(B257)</f>
        <v>88</v>
      </c>
      <c r="C256" s="127">
        <f>SUM(C257)</f>
        <v>89</v>
      </c>
      <c r="D256" s="58">
        <f t="shared" si="3"/>
        <v>1.1363636363636402</v>
      </c>
    </row>
    <row r="257" spans="1:4" ht="19.5" customHeight="1">
      <c r="A257" s="128" t="s">
        <v>1340</v>
      </c>
      <c r="B257" s="127">
        <f>SUM(B258)</f>
        <v>88</v>
      </c>
      <c r="C257" s="127">
        <f>SUM(C258)</f>
        <v>89</v>
      </c>
      <c r="D257" s="58">
        <f t="shared" si="3"/>
        <v>1.1363636363636402</v>
      </c>
    </row>
    <row r="258" spans="1:4" ht="19.5" customHeight="1">
      <c r="A258" s="128" t="s">
        <v>1341</v>
      </c>
      <c r="B258" s="127">
        <v>88</v>
      </c>
      <c r="C258" s="127">
        <v>89</v>
      </c>
      <c r="D258" s="58">
        <f t="shared" si="3"/>
        <v>1.1363636363636402</v>
      </c>
    </row>
    <row r="259" spans="1:4" ht="19.5" customHeight="1">
      <c r="A259" s="128" t="s">
        <v>360</v>
      </c>
      <c r="B259" s="127">
        <f>SUM(B260,B271,B293,B300,B312,B321,B333,B342,B351,B359,B367)</f>
        <v>5458</v>
      </c>
      <c r="C259" s="127">
        <f>SUM(C260,C271,C293,C300,C312,C321,C333,C342,C351,C359,C367)</f>
        <v>5729</v>
      </c>
      <c r="D259" s="58">
        <f t="shared" si="3"/>
        <v>4.965188713814598</v>
      </c>
    </row>
    <row r="260" spans="1:4" ht="19.5" customHeight="1">
      <c r="A260" s="128" t="s">
        <v>361</v>
      </c>
      <c r="B260" s="127">
        <f>SUM(B261:B270)</f>
        <v>366</v>
      </c>
      <c r="C260" s="127">
        <f>SUM(C261:C270)</f>
        <v>363</v>
      </c>
      <c r="D260" s="58">
        <f aca="true" t="shared" si="4" ref="D260:D323">C260/B260*100-100</f>
        <v>-0.8196721311475414</v>
      </c>
    </row>
    <row r="261" spans="1:4" ht="19.5" customHeight="1">
      <c r="A261" s="128" t="s">
        <v>362</v>
      </c>
      <c r="B261" s="129">
        <v>60</v>
      </c>
      <c r="C261" s="129">
        <v>60</v>
      </c>
      <c r="D261" s="58">
        <f t="shared" si="4"/>
        <v>0</v>
      </c>
    </row>
    <row r="262" spans="1:4" ht="16.5" customHeight="1" hidden="1">
      <c r="A262" s="128" t="s">
        <v>363</v>
      </c>
      <c r="B262" s="130"/>
      <c r="C262" s="130"/>
      <c r="D262" s="58" t="e">
        <f t="shared" si="4"/>
        <v>#DIV/0!</v>
      </c>
    </row>
    <row r="263" spans="1:4" ht="19.5" customHeight="1">
      <c r="A263" s="128" t="s">
        <v>364</v>
      </c>
      <c r="B263" s="129">
        <v>306</v>
      </c>
      <c r="C263" s="129">
        <v>303</v>
      </c>
      <c r="D263" s="58">
        <f t="shared" si="4"/>
        <v>-0.9803921568627345</v>
      </c>
    </row>
    <row r="264" spans="1:4" ht="16.5" customHeight="1" hidden="1">
      <c r="A264" s="128" t="s">
        <v>365</v>
      </c>
      <c r="B264" s="129"/>
      <c r="C264" s="129"/>
      <c r="D264" s="58" t="e">
        <f t="shared" si="4"/>
        <v>#DIV/0!</v>
      </c>
    </row>
    <row r="265" spans="1:4" ht="16.5" customHeight="1" hidden="1">
      <c r="A265" s="128" t="s">
        <v>366</v>
      </c>
      <c r="B265" s="130">
        <v>0</v>
      </c>
      <c r="C265" s="130">
        <v>0</v>
      </c>
      <c r="D265" s="58" t="e">
        <f t="shared" si="4"/>
        <v>#DIV/0!</v>
      </c>
    </row>
    <row r="266" spans="1:4" ht="16.5" customHeight="1" hidden="1">
      <c r="A266" s="128" t="s">
        <v>367</v>
      </c>
      <c r="B266" s="130">
        <v>0</v>
      </c>
      <c r="C266" s="130">
        <v>0</v>
      </c>
      <c r="D266" s="58" t="e">
        <f t="shared" si="4"/>
        <v>#DIV/0!</v>
      </c>
    </row>
    <row r="267" spans="1:4" ht="16.5" customHeight="1" hidden="1">
      <c r="A267" s="128" t="s">
        <v>368</v>
      </c>
      <c r="B267" s="130">
        <v>0</v>
      </c>
      <c r="C267" s="130">
        <v>0</v>
      </c>
      <c r="D267" s="58" t="e">
        <f t="shared" si="4"/>
        <v>#DIV/0!</v>
      </c>
    </row>
    <row r="268" spans="1:4" ht="16.5" customHeight="1" hidden="1">
      <c r="A268" s="128" t="s">
        <v>369</v>
      </c>
      <c r="B268" s="130">
        <v>0</v>
      </c>
      <c r="C268" s="130">
        <v>0</v>
      </c>
      <c r="D268" s="58" t="e">
        <f t="shared" si="4"/>
        <v>#DIV/0!</v>
      </c>
    </row>
    <row r="269" spans="1:4" ht="16.5" customHeight="1" hidden="1">
      <c r="A269" s="128" t="s">
        <v>85</v>
      </c>
      <c r="B269" s="130">
        <v>0</v>
      </c>
      <c r="C269" s="130">
        <v>0</v>
      </c>
      <c r="D269" s="58" t="e">
        <f t="shared" si="4"/>
        <v>#DIV/0!</v>
      </c>
    </row>
    <row r="270" spans="1:4" ht="16.5" customHeight="1" hidden="1">
      <c r="A270" s="128" t="s">
        <v>370</v>
      </c>
      <c r="B270" s="130">
        <v>0</v>
      </c>
      <c r="C270" s="130">
        <v>0</v>
      </c>
      <c r="D270" s="58" t="e">
        <f t="shared" si="4"/>
        <v>#DIV/0!</v>
      </c>
    </row>
    <row r="271" spans="1:4" ht="19.5" customHeight="1">
      <c r="A271" s="128" t="s">
        <v>371</v>
      </c>
      <c r="B271" s="127">
        <f>SUM(B272:B292)</f>
        <v>3689</v>
      </c>
      <c r="C271" s="127">
        <f>SUM(C272:C292)</f>
        <v>3891</v>
      </c>
      <c r="D271" s="58">
        <f t="shared" si="4"/>
        <v>5.475738682569812</v>
      </c>
    </row>
    <row r="272" spans="1:4" ht="19.5" customHeight="1">
      <c r="A272" s="128" t="s">
        <v>214</v>
      </c>
      <c r="B272" s="127">
        <v>2590</v>
      </c>
      <c r="C272" s="127">
        <v>2686</v>
      </c>
      <c r="D272" s="58">
        <f t="shared" si="4"/>
        <v>3.706563706563699</v>
      </c>
    </row>
    <row r="273" spans="1:4" ht="16.5" customHeight="1" hidden="1">
      <c r="A273" s="128" t="s">
        <v>215</v>
      </c>
      <c r="B273" s="130"/>
      <c r="C273" s="130"/>
      <c r="D273" s="58" t="e">
        <f t="shared" si="4"/>
        <v>#DIV/0!</v>
      </c>
    </row>
    <row r="274" spans="1:4" ht="16.5" customHeight="1" hidden="1">
      <c r="A274" s="128" t="s">
        <v>216</v>
      </c>
      <c r="B274" s="130"/>
      <c r="C274" s="130"/>
      <c r="D274" s="58" t="e">
        <f t="shared" si="4"/>
        <v>#DIV/0!</v>
      </c>
    </row>
    <row r="275" spans="1:4" ht="19.5" customHeight="1">
      <c r="A275" s="128" t="s">
        <v>372</v>
      </c>
      <c r="B275" s="130"/>
      <c r="C275" s="130">
        <v>100</v>
      </c>
      <c r="D275" s="58"/>
    </row>
    <row r="276" spans="1:4" ht="16.5" customHeight="1" hidden="1">
      <c r="A276" s="128" t="s">
        <v>373</v>
      </c>
      <c r="B276" s="130"/>
      <c r="C276" s="130"/>
      <c r="D276" s="58" t="e">
        <f t="shared" si="4"/>
        <v>#DIV/0!</v>
      </c>
    </row>
    <row r="277" spans="1:4" ht="16.5" customHeight="1" hidden="1">
      <c r="A277" s="128" t="s">
        <v>374</v>
      </c>
      <c r="B277" s="130"/>
      <c r="C277" s="130"/>
      <c r="D277" s="58" t="e">
        <f t="shared" si="4"/>
        <v>#DIV/0!</v>
      </c>
    </row>
    <row r="278" spans="1:4" ht="16.5" customHeight="1" hidden="1">
      <c r="A278" s="128" t="s">
        <v>375</v>
      </c>
      <c r="B278" s="130"/>
      <c r="C278" s="130"/>
      <c r="D278" s="58" t="e">
        <f t="shared" si="4"/>
        <v>#DIV/0!</v>
      </c>
    </row>
    <row r="279" spans="1:4" ht="16.5" customHeight="1" hidden="1">
      <c r="A279" s="128" t="s">
        <v>376</v>
      </c>
      <c r="B279" s="130"/>
      <c r="C279" s="130"/>
      <c r="D279" s="58" t="e">
        <f t="shared" si="4"/>
        <v>#DIV/0!</v>
      </c>
    </row>
    <row r="280" spans="1:4" ht="16.5" customHeight="1" hidden="1">
      <c r="A280" s="128" t="s">
        <v>377</v>
      </c>
      <c r="B280" s="130"/>
      <c r="C280" s="130"/>
      <c r="D280" s="58" t="e">
        <f t="shared" si="4"/>
        <v>#DIV/0!</v>
      </c>
    </row>
    <row r="281" spans="1:4" ht="16.5" customHeight="1" hidden="1">
      <c r="A281" s="128" t="s">
        <v>378</v>
      </c>
      <c r="B281" s="130"/>
      <c r="C281" s="130"/>
      <c r="D281" s="58" t="e">
        <f t="shared" si="4"/>
        <v>#DIV/0!</v>
      </c>
    </row>
    <row r="282" spans="1:4" ht="16.5" customHeight="1" hidden="1">
      <c r="A282" s="128" t="s">
        <v>379</v>
      </c>
      <c r="B282" s="129"/>
      <c r="C282" s="129"/>
      <c r="D282" s="58" t="e">
        <f t="shared" si="4"/>
        <v>#DIV/0!</v>
      </c>
    </row>
    <row r="283" spans="1:4" ht="19.5" customHeight="1">
      <c r="A283" s="128" t="s">
        <v>380</v>
      </c>
      <c r="B283" s="129">
        <v>968</v>
      </c>
      <c r="C283" s="129">
        <v>957</v>
      </c>
      <c r="D283" s="58">
        <f t="shared" si="4"/>
        <v>-1.1363636363636402</v>
      </c>
    </row>
    <row r="284" spans="1:4" ht="16.5" customHeight="1" hidden="1">
      <c r="A284" s="128" t="s">
        <v>381</v>
      </c>
      <c r="B284" s="129"/>
      <c r="C284" s="129"/>
      <c r="D284" s="58" t="e">
        <f t="shared" si="4"/>
        <v>#DIV/0!</v>
      </c>
    </row>
    <row r="285" spans="1:4" ht="16.5" customHeight="1" hidden="1">
      <c r="A285" s="128" t="s">
        <v>382</v>
      </c>
      <c r="B285" s="130"/>
      <c r="C285" s="130"/>
      <c r="D285" s="58" t="e">
        <f t="shared" si="4"/>
        <v>#DIV/0!</v>
      </c>
    </row>
    <row r="286" spans="1:4" ht="16.5" customHeight="1" hidden="1">
      <c r="A286" s="128" t="s">
        <v>384</v>
      </c>
      <c r="B286" s="130"/>
      <c r="C286" s="130"/>
      <c r="D286" s="58" t="e">
        <f t="shared" si="4"/>
        <v>#DIV/0!</v>
      </c>
    </row>
    <row r="287" spans="1:4" ht="16.5" customHeight="1" hidden="1">
      <c r="A287" s="128" t="s">
        <v>385</v>
      </c>
      <c r="B287" s="130"/>
      <c r="C287" s="130"/>
      <c r="D287" s="58" t="e">
        <f t="shared" si="4"/>
        <v>#DIV/0!</v>
      </c>
    </row>
    <row r="288" spans="1:4" ht="19.5" customHeight="1">
      <c r="A288" s="128" t="s">
        <v>386</v>
      </c>
      <c r="B288" s="129">
        <v>42</v>
      </c>
      <c r="C288" s="129">
        <v>42</v>
      </c>
      <c r="D288" s="58">
        <f t="shared" si="4"/>
        <v>0</v>
      </c>
    </row>
    <row r="289" spans="1:4" ht="16.5" customHeight="1" hidden="1">
      <c r="A289" s="128" t="s">
        <v>387</v>
      </c>
      <c r="B289" s="129"/>
      <c r="C289" s="129"/>
      <c r="D289" s="58" t="e">
        <f t="shared" si="4"/>
        <v>#DIV/0!</v>
      </c>
    </row>
    <row r="290" spans="1:4" ht="16.5" customHeight="1" hidden="1">
      <c r="A290" s="128" t="s">
        <v>256</v>
      </c>
      <c r="B290" s="130"/>
      <c r="C290" s="130"/>
      <c r="D290" s="58" t="e">
        <f t="shared" si="4"/>
        <v>#DIV/0!</v>
      </c>
    </row>
    <row r="291" spans="1:4" ht="16.5" customHeight="1" hidden="1">
      <c r="A291" s="128" t="s">
        <v>223</v>
      </c>
      <c r="B291" s="130">
        <v>0</v>
      </c>
      <c r="C291" s="130"/>
      <c r="D291" s="58" t="e">
        <f t="shared" si="4"/>
        <v>#DIV/0!</v>
      </c>
    </row>
    <row r="292" spans="1:4" ht="19.5" customHeight="1">
      <c r="A292" s="128" t="s">
        <v>388</v>
      </c>
      <c r="B292" s="130">
        <v>89</v>
      </c>
      <c r="C292" s="130">
        <v>106</v>
      </c>
      <c r="D292" s="58">
        <f t="shared" si="4"/>
        <v>19.101123595505626</v>
      </c>
    </row>
    <row r="293" spans="1:4" ht="16.5" customHeight="1" hidden="1">
      <c r="A293" s="128" t="s">
        <v>389</v>
      </c>
      <c r="B293" s="127">
        <f>SUM(B294:B299)</f>
        <v>0</v>
      </c>
      <c r="C293" s="127">
        <f>SUM(C294:C299)</f>
        <v>0</v>
      </c>
      <c r="D293" s="58" t="e">
        <f t="shared" si="4"/>
        <v>#DIV/0!</v>
      </c>
    </row>
    <row r="294" spans="1:4" ht="16.5" customHeight="1" hidden="1">
      <c r="A294" s="128" t="s">
        <v>214</v>
      </c>
      <c r="B294" s="130">
        <v>0</v>
      </c>
      <c r="C294" s="130">
        <v>0</v>
      </c>
      <c r="D294" s="58" t="e">
        <f t="shared" si="4"/>
        <v>#DIV/0!</v>
      </c>
    </row>
    <row r="295" spans="1:4" ht="16.5" customHeight="1" hidden="1">
      <c r="A295" s="128" t="s">
        <v>215</v>
      </c>
      <c r="B295" s="130">
        <v>0</v>
      </c>
      <c r="C295" s="130">
        <v>0</v>
      </c>
      <c r="D295" s="58" t="e">
        <f t="shared" si="4"/>
        <v>#DIV/0!</v>
      </c>
    </row>
    <row r="296" spans="1:4" ht="16.5" customHeight="1" hidden="1">
      <c r="A296" s="128" t="s">
        <v>216</v>
      </c>
      <c r="B296" s="130">
        <v>0</v>
      </c>
      <c r="C296" s="130">
        <v>0</v>
      </c>
      <c r="D296" s="58" t="e">
        <f t="shared" si="4"/>
        <v>#DIV/0!</v>
      </c>
    </row>
    <row r="297" spans="1:4" ht="16.5" customHeight="1" hidden="1">
      <c r="A297" s="128" t="s">
        <v>390</v>
      </c>
      <c r="B297" s="130">
        <v>0</v>
      </c>
      <c r="C297" s="130">
        <v>0</v>
      </c>
      <c r="D297" s="58" t="e">
        <f t="shared" si="4"/>
        <v>#DIV/0!</v>
      </c>
    </row>
    <row r="298" spans="1:4" ht="16.5" customHeight="1" hidden="1">
      <c r="A298" s="128" t="s">
        <v>223</v>
      </c>
      <c r="B298" s="130">
        <v>0</v>
      </c>
      <c r="C298" s="130">
        <v>0</v>
      </c>
      <c r="D298" s="58" t="e">
        <f t="shared" si="4"/>
        <v>#DIV/0!</v>
      </c>
    </row>
    <row r="299" spans="1:4" ht="16.5" customHeight="1" hidden="1">
      <c r="A299" s="128" t="s">
        <v>391</v>
      </c>
      <c r="B299" s="129"/>
      <c r="C299" s="129"/>
      <c r="D299" s="58" t="e">
        <f t="shared" si="4"/>
        <v>#DIV/0!</v>
      </c>
    </row>
    <row r="300" spans="1:4" ht="19.5" customHeight="1">
      <c r="A300" s="128" t="s">
        <v>392</v>
      </c>
      <c r="B300" s="127">
        <f>SUM(B301:B311)</f>
        <v>410</v>
      </c>
      <c r="C300" s="127">
        <f>SUM(C301:C311)</f>
        <v>435</v>
      </c>
      <c r="D300" s="58">
        <f t="shared" si="4"/>
        <v>6.097560975609767</v>
      </c>
    </row>
    <row r="301" spans="1:4" ht="19.5" customHeight="1">
      <c r="A301" s="128" t="s">
        <v>214</v>
      </c>
      <c r="B301" s="129">
        <v>410</v>
      </c>
      <c r="C301" s="129">
        <v>435</v>
      </c>
      <c r="D301" s="58">
        <f t="shared" si="4"/>
        <v>6.097560975609767</v>
      </c>
    </row>
    <row r="302" spans="1:4" ht="16.5" customHeight="1" hidden="1">
      <c r="A302" s="128" t="s">
        <v>215</v>
      </c>
      <c r="B302" s="130"/>
      <c r="C302" s="130"/>
      <c r="D302" s="58" t="e">
        <f t="shared" si="4"/>
        <v>#DIV/0!</v>
      </c>
    </row>
    <row r="303" spans="1:4" ht="16.5" customHeight="1" hidden="1">
      <c r="A303" s="128" t="s">
        <v>216</v>
      </c>
      <c r="B303" s="130"/>
      <c r="C303" s="130"/>
      <c r="D303" s="58" t="e">
        <f t="shared" si="4"/>
        <v>#DIV/0!</v>
      </c>
    </row>
    <row r="304" spans="1:4" ht="16.5" customHeight="1" hidden="1">
      <c r="A304" s="128" t="s">
        <v>393</v>
      </c>
      <c r="B304" s="129"/>
      <c r="C304" s="129"/>
      <c r="D304" s="58" t="e">
        <f t="shared" si="4"/>
        <v>#DIV/0!</v>
      </c>
    </row>
    <row r="305" spans="1:4" ht="16.5" customHeight="1" hidden="1">
      <c r="A305" s="128" t="s">
        <v>394</v>
      </c>
      <c r="B305" s="130">
        <v>0</v>
      </c>
      <c r="C305" s="130">
        <v>0</v>
      </c>
      <c r="D305" s="58" t="e">
        <f t="shared" si="4"/>
        <v>#DIV/0!</v>
      </c>
    </row>
    <row r="306" spans="1:4" ht="16.5" customHeight="1" hidden="1">
      <c r="A306" s="128" t="s">
        <v>395</v>
      </c>
      <c r="B306" s="130">
        <v>0</v>
      </c>
      <c r="C306" s="130">
        <v>0</v>
      </c>
      <c r="D306" s="58" t="e">
        <f t="shared" si="4"/>
        <v>#DIV/0!</v>
      </c>
    </row>
    <row r="307" spans="1:4" ht="16.5" customHeight="1" hidden="1">
      <c r="A307" s="128" t="s">
        <v>396</v>
      </c>
      <c r="B307" s="130">
        <v>0</v>
      </c>
      <c r="C307" s="130">
        <v>0</v>
      </c>
      <c r="D307" s="58" t="e">
        <f t="shared" si="4"/>
        <v>#DIV/0!</v>
      </c>
    </row>
    <row r="308" spans="1:4" ht="16.5" customHeight="1" hidden="1">
      <c r="A308" s="128" t="s">
        <v>397</v>
      </c>
      <c r="B308" s="130">
        <v>0</v>
      </c>
      <c r="C308" s="130">
        <v>0</v>
      </c>
      <c r="D308" s="58" t="e">
        <f t="shared" si="4"/>
        <v>#DIV/0!</v>
      </c>
    </row>
    <row r="309" spans="1:4" ht="16.5" customHeight="1" hidden="1">
      <c r="A309" s="128" t="s">
        <v>398</v>
      </c>
      <c r="B309" s="130">
        <v>0</v>
      </c>
      <c r="C309" s="130">
        <v>0</v>
      </c>
      <c r="D309" s="58" t="e">
        <f t="shared" si="4"/>
        <v>#DIV/0!</v>
      </c>
    </row>
    <row r="310" spans="1:4" ht="16.5" customHeight="1" hidden="1">
      <c r="A310" s="128" t="s">
        <v>223</v>
      </c>
      <c r="B310" s="130">
        <v>0</v>
      </c>
      <c r="C310" s="130">
        <v>0</v>
      </c>
      <c r="D310" s="58" t="e">
        <f t="shared" si="4"/>
        <v>#DIV/0!</v>
      </c>
    </row>
    <row r="311" spans="1:4" ht="16.5" customHeight="1" hidden="1">
      <c r="A311" s="128" t="s">
        <v>399</v>
      </c>
      <c r="B311" s="130">
        <v>0</v>
      </c>
      <c r="C311" s="130">
        <v>0</v>
      </c>
      <c r="D311" s="58" t="e">
        <f t="shared" si="4"/>
        <v>#DIV/0!</v>
      </c>
    </row>
    <row r="312" spans="1:4" ht="19.5" customHeight="1">
      <c r="A312" s="128" t="s">
        <v>400</v>
      </c>
      <c r="B312" s="127">
        <f>SUM(B313:B320)</f>
        <v>710</v>
      </c>
      <c r="C312" s="127">
        <f>SUM(C313:C320)</f>
        <v>720</v>
      </c>
      <c r="D312" s="58">
        <f t="shared" si="4"/>
        <v>1.408450704225345</v>
      </c>
    </row>
    <row r="313" spans="1:4" ht="19.5" customHeight="1">
      <c r="A313" s="128" t="s">
        <v>214</v>
      </c>
      <c r="B313" s="129">
        <v>710</v>
      </c>
      <c r="C313" s="129">
        <v>720</v>
      </c>
      <c r="D313" s="58">
        <f t="shared" si="4"/>
        <v>1.408450704225345</v>
      </c>
    </row>
    <row r="314" spans="1:4" ht="16.5" customHeight="1" hidden="1">
      <c r="A314" s="128" t="s">
        <v>215</v>
      </c>
      <c r="B314" s="129"/>
      <c r="C314" s="129"/>
      <c r="D314" s="58" t="e">
        <f t="shared" si="4"/>
        <v>#DIV/0!</v>
      </c>
    </row>
    <row r="315" spans="1:4" ht="16.5" customHeight="1" hidden="1">
      <c r="A315" s="128" t="s">
        <v>216</v>
      </c>
      <c r="B315" s="130"/>
      <c r="C315" s="130"/>
      <c r="D315" s="58" t="e">
        <f t="shared" si="4"/>
        <v>#DIV/0!</v>
      </c>
    </row>
    <row r="316" spans="1:4" ht="16.5" customHeight="1" hidden="1">
      <c r="A316" s="128" t="s">
        <v>401</v>
      </c>
      <c r="B316" s="130"/>
      <c r="C316" s="130"/>
      <c r="D316" s="58" t="e">
        <f t="shared" si="4"/>
        <v>#DIV/0!</v>
      </c>
    </row>
    <row r="317" spans="1:4" ht="16.5" customHeight="1" hidden="1">
      <c r="A317" s="128" t="s">
        <v>402</v>
      </c>
      <c r="B317" s="130"/>
      <c r="C317" s="130"/>
      <c r="D317" s="58" t="e">
        <f t="shared" si="4"/>
        <v>#DIV/0!</v>
      </c>
    </row>
    <row r="318" spans="1:4" ht="16.5" customHeight="1" hidden="1">
      <c r="A318" s="128" t="s">
        <v>403</v>
      </c>
      <c r="B318" s="130"/>
      <c r="C318" s="130"/>
      <c r="D318" s="58" t="e">
        <f t="shared" si="4"/>
        <v>#DIV/0!</v>
      </c>
    </row>
    <row r="319" spans="1:4" ht="16.5" customHeight="1" hidden="1">
      <c r="A319" s="128" t="s">
        <v>223</v>
      </c>
      <c r="B319" s="130"/>
      <c r="C319" s="130"/>
      <c r="D319" s="58" t="e">
        <f t="shared" si="4"/>
        <v>#DIV/0!</v>
      </c>
    </row>
    <row r="320" spans="1:4" ht="16.5" customHeight="1" hidden="1">
      <c r="A320" s="128" t="s">
        <v>404</v>
      </c>
      <c r="B320" s="129"/>
      <c r="C320" s="129"/>
      <c r="D320" s="58" t="e">
        <f t="shared" si="4"/>
        <v>#DIV/0!</v>
      </c>
    </row>
    <row r="321" spans="1:4" ht="19.5" customHeight="1">
      <c r="A321" s="128" t="s">
        <v>405</v>
      </c>
      <c r="B321" s="127">
        <f>SUM(B322:B332)</f>
        <v>283</v>
      </c>
      <c r="C321" s="127">
        <f>SUM(C322:C332)</f>
        <v>320</v>
      </c>
      <c r="D321" s="58">
        <f t="shared" si="4"/>
        <v>13.074204946996474</v>
      </c>
    </row>
    <row r="322" spans="1:4" ht="19.5" customHeight="1">
      <c r="A322" s="128" t="s">
        <v>214</v>
      </c>
      <c r="B322" s="129">
        <v>122</v>
      </c>
      <c r="C322" s="129">
        <v>134</v>
      </c>
      <c r="D322" s="58">
        <f t="shared" si="4"/>
        <v>9.836065573770497</v>
      </c>
    </row>
    <row r="323" spans="1:4" ht="16.5" customHeight="1" hidden="1">
      <c r="A323" s="128" t="s">
        <v>215</v>
      </c>
      <c r="B323" s="130"/>
      <c r="C323" s="130"/>
      <c r="D323" s="58" t="e">
        <f t="shared" si="4"/>
        <v>#DIV/0!</v>
      </c>
    </row>
    <row r="324" spans="1:4" ht="16.5" customHeight="1" hidden="1">
      <c r="A324" s="128" t="s">
        <v>216</v>
      </c>
      <c r="B324" s="130"/>
      <c r="C324" s="130"/>
      <c r="D324" s="58" t="e">
        <f aca="true" t="shared" si="5" ref="D324:D387">C324/B324*100-100</f>
        <v>#DIV/0!</v>
      </c>
    </row>
    <row r="325" spans="1:4" ht="16.5" customHeight="1" hidden="1">
      <c r="A325" s="128" t="s">
        <v>406</v>
      </c>
      <c r="B325" s="129"/>
      <c r="C325" s="129"/>
      <c r="D325" s="58" t="e">
        <f t="shared" si="5"/>
        <v>#DIV/0!</v>
      </c>
    </row>
    <row r="326" spans="1:4" ht="16.5" customHeight="1" hidden="1">
      <c r="A326" s="128" t="s">
        <v>407</v>
      </c>
      <c r="B326" s="129"/>
      <c r="C326" s="129"/>
      <c r="D326" s="58" t="e">
        <f t="shared" si="5"/>
        <v>#DIV/0!</v>
      </c>
    </row>
    <row r="327" spans="1:4" ht="19.5" customHeight="1">
      <c r="A327" s="128" t="s">
        <v>408</v>
      </c>
      <c r="B327" s="129">
        <v>26</v>
      </c>
      <c r="C327" s="129">
        <v>25</v>
      </c>
      <c r="D327" s="58">
        <f t="shared" si="5"/>
        <v>-3.8461538461538396</v>
      </c>
    </row>
    <row r="328" spans="1:4" ht="19.5" customHeight="1">
      <c r="A328" s="128" t="s">
        <v>409</v>
      </c>
      <c r="B328" s="129">
        <v>35</v>
      </c>
      <c r="C328" s="129">
        <v>23</v>
      </c>
      <c r="D328" s="58">
        <f t="shared" si="5"/>
        <v>-34.28571428571429</v>
      </c>
    </row>
    <row r="329" spans="1:4" ht="16.5" customHeight="1" hidden="1">
      <c r="A329" s="128" t="s">
        <v>410</v>
      </c>
      <c r="B329" s="130">
        <v>0</v>
      </c>
      <c r="C329" s="130"/>
      <c r="D329" s="58" t="e">
        <f t="shared" si="5"/>
        <v>#DIV/0!</v>
      </c>
    </row>
    <row r="330" spans="1:4" ht="16.5" customHeight="1" hidden="1">
      <c r="A330" s="128" t="s">
        <v>411</v>
      </c>
      <c r="B330" s="130">
        <v>0</v>
      </c>
      <c r="C330" s="130"/>
      <c r="D330" s="58" t="e">
        <f t="shared" si="5"/>
        <v>#DIV/0!</v>
      </c>
    </row>
    <row r="331" spans="1:4" ht="16.5" customHeight="1" hidden="1">
      <c r="A331" s="128" t="s">
        <v>223</v>
      </c>
      <c r="B331" s="130">
        <v>0</v>
      </c>
      <c r="C331" s="130"/>
      <c r="D331" s="58" t="e">
        <f t="shared" si="5"/>
        <v>#DIV/0!</v>
      </c>
    </row>
    <row r="332" spans="1:4" ht="19.5" customHeight="1">
      <c r="A332" s="128" t="s">
        <v>412</v>
      </c>
      <c r="B332" s="130">
        <v>100</v>
      </c>
      <c r="C332" s="130">
        <v>138</v>
      </c>
      <c r="D332" s="58">
        <f t="shared" si="5"/>
        <v>38</v>
      </c>
    </row>
    <row r="333" spans="1:4" ht="16.5" customHeight="1" hidden="1">
      <c r="A333" s="128" t="s">
        <v>413</v>
      </c>
      <c r="B333" s="131">
        <v>0</v>
      </c>
      <c r="C333" s="131">
        <v>0</v>
      </c>
      <c r="D333" s="58" t="e">
        <f t="shared" si="5"/>
        <v>#DIV/0!</v>
      </c>
    </row>
    <row r="334" spans="1:4" ht="16.5" customHeight="1" hidden="1">
      <c r="A334" s="128" t="s">
        <v>214</v>
      </c>
      <c r="B334" s="130">
        <v>0</v>
      </c>
      <c r="C334" s="130">
        <v>0</v>
      </c>
      <c r="D334" s="58" t="e">
        <f t="shared" si="5"/>
        <v>#DIV/0!</v>
      </c>
    </row>
    <row r="335" spans="1:4" ht="16.5" customHeight="1" hidden="1">
      <c r="A335" s="128" t="s">
        <v>215</v>
      </c>
      <c r="B335" s="130">
        <v>0</v>
      </c>
      <c r="C335" s="130">
        <v>0</v>
      </c>
      <c r="D335" s="58" t="e">
        <f t="shared" si="5"/>
        <v>#DIV/0!</v>
      </c>
    </row>
    <row r="336" spans="1:4" ht="16.5" customHeight="1" hidden="1">
      <c r="A336" s="128" t="s">
        <v>216</v>
      </c>
      <c r="B336" s="130">
        <v>0</v>
      </c>
      <c r="C336" s="130">
        <v>0</v>
      </c>
      <c r="D336" s="58" t="e">
        <f t="shared" si="5"/>
        <v>#DIV/0!</v>
      </c>
    </row>
    <row r="337" spans="1:4" ht="16.5" customHeight="1" hidden="1">
      <c r="A337" s="128" t="s">
        <v>414</v>
      </c>
      <c r="B337" s="130">
        <v>0</v>
      </c>
      <c r="C337" s="130">
        <v>0</v>
      </c>
      <c r="D337" s="58" t="e">
        <f t="shared" si="5"/>
        <v>#DIV/0!</v>
      </c>
    </row>
    <row r="338" spans="1:4" ht="16.5" customHeight="1" hidden="1">
      <c r="A338" s="128" t="s">
        <v>415</v>
      </c>
      <c r="B338" s="130">
        <v>0</v>
      </c>
      <c r="C338" s="130">
        <v>0</v>
      </c>
      <c r="D338" s="58" t="e">
        <f t="shared" si="5"/>
        <v>#DIV/0!</v>
      </c>
    </row>
    <row r="339" spans="1:4" ht="16.5" customHeight="1" hidden="1">
      <c r="A339" s="128" t="s">
        <v>416</v>
      </c>
      <c r="B339" s="130">
        <v>0</v>
      </c>
      <c r="C339" s="130">
        <v>0</v>
      </c>
      <c r="D339" s="58" t="e">
        <f t="shared" si="5"/>
        <v>#DIV/0!</v>
      </c>
    </row>
    <row r="340" spans="1:4" ht="16.5" customHeight="1" hidden="1">
      <c r="A340" s="128" t="s">
        <v>223</v>
      </c>
      <c r="B340" s="130">
        <v>0</v>
      </c>
      <c r="C340" s="130">
        <v>0</v>
      </c>
      <c r="D340" s="58" t="e">
        <f t="shared" si="5"/>
        <v>#DIV/0!</v>
      </c>
    </row>
    <row r="341" spans="1:4" ht="16.5" customHeight="1" hidden="1">
      <c r="A341" s="128" t="s">
        <v>417</v>
      </c>
      <c r="B341" s="130">
        <v>0</v>
      </c>
      <c r="C341" s="130">
        <v>0</v>
      </c>
      <c r="D341" s="58" t="e">
        <f t="shared" si="5"/>
        <v>#DIV/0!</v>
      </c>
    </row>
    <row r="342" spans="1:4" ht="16.5" customHeight="1" hidden="1">
      <c r="A342" s="128" t="s">
        <v>84</v>
      </c>
      <c r="B342" s="131">
        <v>0</v>
      </c>
      <c r="C342" s="131">
        <v>0</v>
      </c>
      <c r="D342" s="58" t="e">
        <f t="shared" si="5"/>
        <v>#DIV/0!</v>
      </c>
    </row>
    <row r="343" spans="1:4" ht="16.5" customHeight="1" hidden="1">
      <c r="A343" s="128" t="s">
        <v>214</v>
      </c>
      <c r="B343" s="130">
        <v>0</v>
      </c>
      <c r="C343" s="130">
        <v>0</v>
      </c>
      <c r="D343" s="58" t="e">
        <f t="shared" si="5"/>
        <v>#DIV/0!</v>
      </c>
    </row>
    <row r="344" spans="1:4" ht="16.5" customHeight="1" hidden="1">
      <c r="A344" s="128" t="s">
        <v>215</v>
      </c>
      <c r="B344" s="130">
        <v>0</v>
      </c>
      <c r="C344" s="130">
        <v>0</v>
      </c>
      <c r="D344" s="58" t="e">
        <f t="shared" si="5"/>
        <v>#DIV/0!</v>
      </c>
    </row>
    <row r="345" spans="1:4" ht="16.5" customHeight="1" hidden="1">
      <c r="A345" s="128" t="s">
        <v>216</v>
      </c>
      <c r="B345" s="130">
        <v>0</v>
      </c>
      <c r="C345" s="130">
        <v>0</v>
      </c>
      <c r="D345" s="58" t="e">
        <f t="shared" si="5"/>
        <v>#DIV/0!</v>
      </c>
    </row>
    <row r="346" spans="1:4" ht="16.5" customHeight="1" hidden="1">
      <c r="A346" s="128" t="s">
        <v>83</v>
      </c>
      <c r="B346" s="130">
        <v>0</v>
      </c>
      <c r="C346" s="130">
        <v>0</v>
      </c>
      <c r="D346" s="58" t="e">
        <f t="shared" si="5"/>
        <v>#DIV/0!</v>
      </c>
    </row>
    <row r="347" spans="1:4" ht="16.5" customHeight="1" hidden="1">
      <c r="A347" s="128" t="s">
        <v>82</v>
      </c>
      <c r="B347" s="130">
        <v>0</v>
      </c>
      <c r="C347" s="130">
        <v>0</v>
      </c>
      <c r="D347" s="58" t="e">
        <f t="shared" si="5"/>
        <v>#DIV/0!</v>
      </c>
    </row>
    <row r="348" spans="1:4" ht="16.5" customHeight="1" hidden="1">
      <c r="A348" s="128" t="s">
        <v>81</v>
      </c>
      <c r="B348" s="130">
        <v>0</v>
      </c>
      <c r="C348" s="130">
        <v>0</v>
      </c>
      <c r="D348" s="58" t="e">
        <f t="shared" si="5"/>
        <v>#DIV/0!</v>
      </c>
    </row>
    <row r="349" spans="1:4" ht="16.5" customHeight="1" hidden="1">
      <c r="A349" s="128" t="s">
        <v>223</v>
      </c>
      <c r="B349" s="130">
        <v>0</v>
      </c>
      <c r="C349" s="130">
        <v>0</v>
      </c>
      <c r="D349" s="58" t="e">
        <f t="shared" si="5"/>
        <v>#DIV/0!</v>
      </c>
    </row>
    <row r="350" spans="1:4" ht="16.5" customHeight="1" hidden="1">
      <c r="A350" s="128" t="s">
        <v>80</v>
      </c>
      <c r="B350" s="130">
        <v>0</v>
      </c>
      <c r="C350" s="130">
        <v>0</v>
      </c>
      <c r="D350" s="58" t="e">
        <f t="shared" si="5"/>
        <v>#DIV/0!</v>
      </c>
    </row>
    <row r="351" spans="1:4" ht="16.5" customHeight="1" hidden="1">
      <c r="A351" s="128" t="s">
        <v>418</v>
      </c>
      <c r="B351" s="131">
        <v>0</v>
      </c>
      <c r="C351" s="131">
        <v>0</v>
      </c>
      <c r="D351" s="58" t="e">
        <f t="shared" si="5"/>
        <v>#DIV/0!</v>
      </c>
    </row>
    <row r="352" spans="1:4" ht="16.5" customHeight="1" hidden="1">
      <c r="A352" s="128" t="s">
        <v>214</v>
      </c>
      <c r="B352" s="130">
        <v>0</v>
      </c>
      <c r="C352" s="130">
        <v>0</v>
      </c>
      <c r="D352" s="58" t="e">
        <f t="shared" si="5"/>
        <v>#DIV/0!</v>
      </c>
    </row>
    <row r="353" spans="1:4" ht="16.5" customHeight="1" hidden="1">
      <c r="A353" s="128" t="s">
        <v>215</v>
      </c>
      <c r="B353" s="130">
        <v>0</v>
      </c>
      <c r="C353" s="130">
        <v>0</v>
      </c>
      <c r="D353" s="58" t="e">
        <f t="shared" si="5"/>
        <v>#DIV/0!</v>
      </c>
    </row>
    <row r="354" spans="1:4" ht="16.5" customHeight="1" hidden="1">
      <c r="A354" s="128" t="s">
        <v>216</v>
      </c>
      <c r="B354" s="130">
        <v>0</v>
      </c>
      <c r="C354" s="130">
        <v>0</v>
      </c>
      <c r="D354" s="58" t="e">
        <f t="shared" si="5"/>
        <v>#DIV/0!</v>
      </c>
    </row>
    <row r="355" spans="1:4" ht="16.5" customHeight="1" hidden="1">
      <c r="A355" s="128" t="s">
        <v>419</v>
      </c>
      <c r="B355" s="130">
        <v>0</v>
      </c>
      <c r="C355" s="130">
        <v>0</v>
      </c>
      <c r="D355" s="58" t="e">
        <f t="shared" si="5"/>
        <v>#DIV/0!</v>
      </c>
    </row>
    <row r="356" spans="1:4" ht="16.5" customHeight="1" hidden="1">
      <c r="A356" s="128" t="s">
        <v>420</v>
      </c>
      <c r="B356" s="130">
        <v>0</v>
      </c>
      <c r="C356" s="130">
        <v>0</v>
      </c>
      <c r="D356" s="58" t="e">
        <f t="shared" si="5"/>
        <v>#DIV/0!</v>
      </c>
    </row>
    <row r="357" spans="1:4" ht="16.5" customHeight="1" hidden="1">
      <c r="A357" s="128" t="s">
        <v>223</v>
      </c>
      <c r="B357" s="130">
        <v>0</v>
      </c>
      <c r="C357" s="130">
        <v>0</v>
      </c>
      <c r="D357" s="58" t="e">
        <f t="shared" si="5"/>
        <v>#DIV/0!</v>
      </c>
    </row>
    <row r="358" spans="1:4" ht="16.5" customHeight="1" hidden="1">
      <c r="A358" s="128" t="s">
        <v>421</v>
      </c>
      <c r="B358" s="130">
        <v>0</v>
      </c>
      <c r="C358" s="130">
        <v>0</v>
      </c>
      <c r="D358" s="58" t="e">
        <f t="shared" si="5"/>
        <v>#DIV/0!</v>
      </c>
    </row>
    <row r="359" spans="1:4" ht="16.5" customHeight="1" hidden="1">
      <c r="A359" s="128" t="s">
        <v>422</v>
      </c>
      <c r="B359" s="131">
        <v>0</v>
      </c>
      <c r="C359" s="131">
        <v>0</v>
      </c>
      <c r="D359" s="58" t="e">
        <f t="shared" si="5"/>
        <v>#DIV/0!</v>
      </c>
    </row>
    <row r="360" spans="1:4" ht="16.5" customHeight="1" hidden="1">
      <c r="A360" s="128" t="s">
        <v>214</v>
      </c>
      <c r="B360" s="130">
        <v>0</v>
      </c>
      <c r="C360" s="130">
        <v>0</v>
      </c>
      <c r="D360" s="58" t="e">
        <f t="shared" si="5"/>
        <v>#DIV/0!</v>
      </c>
    </row>
    <row r="361" spans="1:4" ht="16.5" customHeight="1" hidden="1">
      <c r="A361" s="128" t="s">
        <v>215</v>
      </c>
      <c r="B361" s="130">
        <v>0</v>
      </c>
      <c r="C361" s="130">
        <v>0</v>
      </c>
      <c r="D361" s="58" t="e">
        <f t="shared" si="5"/>
        <v>#DIV/0!</v>
      </c>
    </row>
    <row r="362" spans="1:4" ht="16.5" customHeight="1" hidden="1">
      <c r="A362" s="128" t="s">
        <v>423</v>
      </c>
      <c r="B362" s="130">
        <v>0</v>
      </c>
      <c r="C362" s="130">
        <v>0</v>
      </c>
      <c r="D362" s="58" t="e">
        <f t="shared" si="5"/>
        <v>#DIV/0!</v>
      </c>
    </row>
    <row r="363" spans="1:4" ht="16.5" customHeight="1" hidden="1">
      <c r="A363" s="128" t="s">
        <v>424</v>
      </c>
      <c r="B363" s="130">
        <v>0</v>
      </c>
      <c r="C363" s="130">
        <v>0</v>
      </c>
      <c r="D363" s="58" t="e">
        <f t="shared" si="5"/>
        <v>#DIV/0!</v>
      </c>
    </row>
    <row r="364" spans="1:4" ht="16.5" customHeight="1" hidden="1">
      <c r="A364" s="128" t="s">
        <v>425</v>
      </c>
      <c r="B364" s="130">
        <v>0</v>
      </c>
      <c r="C364" s="130">
        <v>0</v>
      </c>
      <c r="D364" s="58" t="e">
        <f t="shared" si="5"/>
        <v>#DIV/0!</v>
      </c>
    </row>
    <row r="365" spans="1:4" ht="16.5" customHeight="1" hidden="1">
      <c r="A365" s="128" t="s">
        <v>385</v>
      </c>
      <c r="B365" s="130">
        <v>0</v>
      </c>
      <c r="C365" s="130">
        <v>0</v>
      </c>
      <c r="D365" s="58" t="e">
        <f t="shared" si="5"/>
        <v>#DIV/0!</v>
      </c>
    </row>
    <row r="366" spans="1:4" ht="16.5" customHeight="1" hidden="1">
      <c r="A366" s="128" t="s">
        <v>426</v>
      </c>
      <c r="B366" s="130">
        <v>0</v>
      </c>
      <c r="C366" s="130">
        <v>0</v>
      </c>
      <c r="D366" s="58" t="e">
        <f t="shared" si="5"/>
        <v>#DIV/0!</v>
      </c>
    </row>
    <row r="367" spans="1:4" ht="16.5" customHeight="1" hidden="1">
      <c r="A367" s="128" t="s">
        <v>427</v>
      </c>
      <c r="B367" s="129"/>
      <c r="C367" s="129"/>
      <c r="D367" s="58" t="e">
        <f t="shared" si="5"/>
        <v>#DIV/0!</v>
      </c>
    </row>
    <row r="368" spans="1:4" ht="19.5" customHeight="1">
      <c r="A368" s="128" t="s">
        <v>428</v>
      </c>
      <c r="B368" s="127">
        <f>SUM(B369,B374,B383,B390,B396,B400,B404,B408,B414,B421)</f>
        <v>22014</v>
      </c>
      <c r="C368" s="127">
        <f>SUM(C369,C374,C383,C390,C396,C400,C404,C408,C414,C421)</f>
        <v>23302</v>
      </c>
      <c r="D368" s="58">
        <f t="shared" si="5"/>
        <v>5.85082220405198</v>
      </c>
    </row>
    <row r="369" spans="1:4" ht="19.5" customHeight="1">
      <c r="A369" s="128" t="s">
        <v>429</v>
      </c>
      <c r="B369" s="127">
        <f>SUM(B370:B373)</f>
        <v>1024</v>
      </c>
      <c r="C369" s="127">
        <f>SUM(C370:C373)</f>
        <v>1026</v>
      </c>
      <c r="D369" s="58">
        <f t="shared" si="5"/>
        <v>0.1953125</v>
      </c>
    </row>
    <row r="370" spans="1:4" ht="19.5" customHeight="1">
      <c r="A370" s="128" t="s">
        <v>214</v>
      </c>
      <c r="B370" s="129">
        <v>298</v>
      </c>
      <c r="C370" s="129">
        <v>281</v>
      </c>
      <c r="D370" s="58">
        <f t="shared" si="5"/>
        <v>-5.704697986577173</v>
      </c>
    </row>
    <row r="371" spans="1:4" ht="16.5" customHeight="1" hidden="1">
      <c r="A371" s="128" t="s">
        <v>215</v>
      </c>
      <c r="B371" s="130">
        <v>0</v>
      </c>
      <c r="C371" s="130"/>
      <c r="D371" s="58" t="e">
        <f t="shared" si="5"/>
        <v>#DIV/0!</v>
      </c>
    </row>
    <row r="372" spans="1:4" ht="16.5" customHeight="1" hidden="1">
      <c r="A372" s="128" t="s">
        <v>216</v>
      </c>
      <c r="B372" s="130">
        <v>0</v>
      </c>
      <c r="C372" s="130"/>
      <c r="D372" s="58" t="e">
        <f t="shared" si="5"/>
        <v>#DIV/0!</v>
      </c>
    </row>
    <row r="373" spans="1:4" ht="19.5" customHeight="1">
      <c r="A373" s="128" t="s">
        <v>430</v>
      </c>
      <c r="B373" s="130">
        <v>726</v>
      </c>
      <c r="C373" s="130">
        <v>745</v>
      </c>
      <c r="D373" s="58">
        <f t="shared" si="5"/>
        <v>2.6170798898071723</v>
      </c>
    </row>
    <row r="374" spans="1:4" ht="19.5" customHeight="1">
      <c r="A374" s="128" t="s">
        <v>431</v>
      </c>
      <c r="B374" s="127">
        <f>SUM(B375:B382)</f>
        <v>19425</v>
      </c>
      <c r="C374" s="127">
        <f>SUM(C375:C382)</f>
        <v>20895</v>
      </c>
      <c r="D374" s="58">
        <f t="shared" si="5"/>
        <v>7.567567567567551</v>
      </c>
    </row>
    <row r="375" spans="1:4" ht="19.5" customHeight="1">
      <c r="A375" s="128" t="s">
        <v>432</v>
      </c>
      <c r="B375" s="129">
        <v>588</v>
      </c>
      <c r="C375" s="129">
        <v>601</v>
      </c>
      <c r="D375" s="58">
        <f t="shared" si="5"/>
        <v>2.2108843537415055</v>
      </c>
    </row>
    <row r="376" spans="1:4" ht="19.5" customHeight="1">
      <c r="A376" s="128" t="s">
        <v>433</v>
      </c>
      <c r="B376" s="129">
        <v>9317</v>
      </c>
      <c r="C376" s="129">
        <v>9726</v>
      </c>
      <c r="D376" s="58">
        <f t="shared" si="5"/>
        <v>4.389825050982068</v>
      </c>
    </row>
    <row r="377" spans="1:4" ht="19.5" customHeight="1">
      <c r="A377" s="128" t="s">
        <v>434</v>
      </c>
      <c r="B377" s="130">
        <v>6523</v>
      </c>
      <c r="C377" s="130">
        <v>7440</v>
      </c>
      <c r="D377" s="58">
        <f t="shared" si="5"/>
        <v>14.057948796565995</v>
      </c>
    </row>
    <row r="378" spans="1:4" ht="19.5" customHeight="1">
      <c r="A378" s="128" t="s">
        <v>435</v>
      </c>
      <c r="B378" s="129">
        <v>2658</v>
      </c>
      <c r="C378" s="129">
        <v>2728</v>
      </c>
      <c r="D378" s="58">
        <f t="shared" si="5"/>
        <v>2.633559066967649</v>
      </c>
    </row>
    <row r="379" spans="1:4" ht="16.5" customHeight="1" hidden="1">
      <c r="A379" s="128" t="s">
        <v>436</v>
      </c>
      <c r="B379" s="130"/>
      <c r="C379" s="130"/>
      <c r="D379" s="58" t="e">
        <f t="shared" si="5"/>
        <v>#DIV/0!</v>
      </c>
    </row>
    <row r="380" spans="1:4" ht="16.5" customHeight="1" hidden="1">
      <c r="A380" s="128" t="s">
        <v>437</v>
      </c>
      <c r="B380" s="130"/>
      <c r="C380" s="130"/>
      <c r="D380" s="58" t="e">
        <f t="shared" si="5"/>
        <v>#DIV/0!</v>
      </c>
    </row>
    <row r="381" spans="1:4" ht="16.5" customHeight="1" hidden="1">
      <c r="A381" s="128" t="s">
        <v>438</v>
      </c>
      <c r="B381" s="130"/>
      <c r="C381" s="130"/>
      <c r="D381" s="58" t="e">
        <f t="shared" si="5"/>
        <v>#DIV/0!</v>
      </c>
    </row>
    <row r="382" spans="1:4" ht="19.5" customHeight="1">
      <c r="A382" s="128" t="s">
        <v>439</v>
      </c>
      <c r="B382" s="129">
        <v>339</v>
      </c>
      <c r="C382" s="129">
        <v>400</v>
      </c>
      <c r="D382" s="58"/>
    </row>
    <row r="383" spans="1:4" ht="19.5" customHeight="1">
      <c r="A383" s="128" t="s">
        <v>440</v>
      </c>
      <c r="B383" s="127">
        <f>SUM(B384:B389)</f>
        <v>825</v>
      </c>
      <c r="C383" s="127">
        <f>SUM(C384:C389)</f>
        <v>885</v>
      </c>
      <c r="D383" s="58">
        <f t="shared" si="5"/>
        <v>7.2727272727272805</v>
      </c>
    </row>
    <row r="384" spans="1:4" ht="16.5" customHeight="1" hidden="1">
      <c r="A384" s="128" t="s">
        <v>441</v>
      </c>
      <c r="B384" s="130"/>
      <c r="C384" s="130"/>
      <c r="D384" s="58" t="e">
        <f t="shared" si="5"/>
        <v>#DIV/0!</v>
      </c>
    </row>
    <row r="385" spans="1:4" ht="16.5" customHeight="1" hidden="1">
      <c r="A385" s="128" t="s">
        <v>442</v>
      </c>
      <c r="B385" s="129"/>
      <c r="C385" s="129"/>
      <c r="D385" s="58" t="e">
        <f t="shared" si="5"/>
        <v>#DIV/0!</v>
      </c>
    </row>
    <row r="386" spans="1:4" ht="16.5" customHeight="1" hidden="1">
      <c r="A386" s="128" t="s">
        <v>443</v>
      </c>
      <c r="B386" s="129"/>
      <c r="C386" s="129"/>
      <c r="D386" s="58" t="e">
        <f t="shared" si="5"/>
        <v>#DIV/0!</v>
      </c>
    </row>
    <row r="387" spans="1:4" ht="19.5" customHeight="1">
      <c r="A387" s="128" t="s">
        <v>444</v>
      </c>
      <c r="B387" s="130">
        <v>825</v>
      </c>
      <c r="C387" s="130">
        <v>885</v>
      </c>
      <c r="D387" s="58">
        <f t="shared" si="5"/>
        <v>7.2727272727272805</v>
      </c>
    </row>
    <row r="388" spans="1:4" ht="16.5" customHeight="1" hidden="1">
      <c r="A388" s="128" t="s">
        <v>445</v>
      </c>
      <c r="B388" s="129"/>
      <c r="C388" s="129"/>
      <c r="D388" s="58" t="e">
        <f aca="true" t="shared" si="6" ref="D388:D451">C388/B388*100-100</f>
        <v>#DIV/0!</v>
      </c>
    </row>
    <row r="389" spans="1:4" ht="16.5" customHeight="1" hidden="1">
      <c r="A389" s="128" t="s">
        <v>446</v>
      </c>
      <c r="B389" s="130">
        <v>0</v>
      </c>
      <c r="C389" s="130">
        <v>0</v>
      </c>
      <c r="D389" s="58" t="e">
        <f t="shared" si="6"/>
        <v>#DIV/0!</v>
      </c>
    </row>
    <row r="390" spans="1:4" ht="16.5" customHeight="1" hidden="1">
      <c r="A390" s="128" t="s">
        <v>447</v>
      </c>
      <c r="B390" s="131">
        <f>SUM(B391:B395)</f>
        <v>0</v>
      </c>
      <c r="C390" s="131">
        <f>SUM(C391:C395)</f>
        <v>0</v>
      </c>
      <c r="D390" s="58" t="e">
        <f t="shared" si="6"/>
        <v>#DIV/0!</v>
      </c>
    </row>
    <row r="391" spans="1:4" ht="16.5" customHeight="1" hidden="1">
      <c r="A391" s="128" t="s">
        <v>448</v>
      </c>
      <c r="B391" s="130">
        <v>0</v>
      </c>
      <c r="C391" s="130">
        <v>0</v>
      </c>
      <c r="D391" s="58" t="e">
        <f t="shared" si="6"/>
        <v>#DIV/0!</v>
      </c>
    </row>
    <row r="392" spans="1:4" ht="16.5" customHeight="1" hidden="1">
      <c r="A392" s="128" t="s">
        <v>449</v>
      </c>
      <c r="B392" s="130">
        <v>0</v>
      </c>
      <c r="C392" s="130">
        <v>0</v>
      </c>
      <c r="D392" s="58" t="e">
        <f t="shared" si="6"/>
        <v>#DIV/0!</v>
      </c>
    </row>
    <row r="393" spans="1:4" ht="16.5" customHeight="1" hidden="1">
      <c r="A393" s="128" t="s">
        <v>450</v>
      </c>
      <c r="B393" s="130">
        <v>0</v>
      </c>
      <c r="C393" s="130">
        <v>0</v>
      </c>
      <c r="D393" s="58" t="e">
        <f t="shared" si="6"/>
        <v>#DIV/0!</v>
      </c>
    </row>
    <row r="394" spans="1:4" ht="16.5" customHeight="1" hidden="1">
      <c r="A394" s="128" t="s">
        <v>451</v>
      </c>
      <c r="B394" s="130">
        <v>0</v>
      </c>
      <c r="C394" s="130">
        <v>0</v>
      </c>
      <c r="D394" s="58" t="e">
        <f t="shared" si="6"/>
        <v>#DIV/0!</v>
      </c>
    </row>
    <row r="395" spans="1:4" ht="16.5" customHeight="1" hidden="1">
      <c r="A395" s="128" t="s">
        <v>452</v>
      </c>
      <c r="B395" s="130">
        <v>0</v>
      </c>
      <c r="C395" s="130">
        <v>0</v>
      </c>
      <c r="D395" s="58" t="e">
        <f t="shared" si="6"/>
        <v>#DIV/0!</v>
      </c>
    </row>
    <row r="396" spans="1:4" ht="16.5" customHeight="1" hidden="1">
      <c r="A396" s="128" t="s">
        <v>453</v>
      </c>
      <c r="B396" s="127">
        <f>SUM(B397:B399)</f>
        <v>0</v>
      </c>
      <c r="C396" s="127">
        <f>SUM(C397:C399)</f>
        <v>0</v>
      </c>
      <c r="D396" s="58" t="e">
        <f t="shared" si="6"/>
        <v>#DIV/0!</v>
      </c>
    </row>
    <row r="397" spans="1:4" ht="16.5" customHeight="1" hidden="1">
      <c r="A397" s="128" t="s">
        <v>454</v>
      </c>
      <c r="B397" s="129"/>
      <c r="C397" s="129"/>
      <c r="D397" s="58" t="e">
        <f t="shared" si="6"/>
        <v>#DIV/0!</v>
      </c>
    </row>
    <row r="398" spans="1:4" ht="16.5" customHeight="1" hidden="1">
      <c r="A398" s="128" t="s">
        <v>455</v>
      </c>
      <c r="B398" s="130">
        <v>0</v>
      </c>
      <c r="C398" s="130">
        <v>0</v>
      </c>
      <c r="D398" s="58" t="e">
        <f t="shared" si="6"/>
        <v>#DIV/0!</v>
      </c>
    </row>
    <row r="399" spans="1:4" ht="16.5" customHeight="1" hidden="1">
      <c r="A399" s="128" t="s">
        <v>456</v>
      </c>
      <c r="B399" s="130">
        <v>0</v>
      </c>
      <c r="C399" s="130">
        <v>0</v>
      </c>
      <c r="D399" s="58" t="e">
        <f t="shared" si="6"/>
        <v>#DIV/0!</v>
      </c>
    </row>
    <row r="400" spans="1:4" ht="16.5" customHeight="1" hidden="1">
      <c r="A400" s="128" t="s">
        <v>457</v>
      </c>
      <c r="B400" s="131">
        <v>0</v>
      </c>
      <c r="C400" s="131">
        <v>0</v>
      </c>
      <c r="D400" s="58" t="e">
        <f t="shared" si="6"/>
        <v>#DIV/0!</v>
      </c>
    </row>
    <row r="401" spans="1:4" ht="16.5" customHeight="1" hidden="1">
      <c r="A401" s="128" t="s">
        <v>458</v>
      </c>
      <c r="B401" s="130">
        <v>0</v>
      </c>
      <c r="C401" s="130">
        <v>0</v>
      </c>
      <c r="D401" s="58" t="e">
        <f t="shared" si="6"/>
        <v>#DIV/0!</v>
      </c>
    </row>
    <row r="402" spans="1:4" ht="16.5" customHeight="1" hidden="1">
      <c r="A402" s="128" t="s">
        <v>459</v>
      </c>
      <c r="B402" s="130">
        <v>0</v>
      </c>
      <c r="C402" s="130">
        <v>0</v>
      </c>
      <c r="D402" s="58" t="e">
        <f t="shared" si="6"/>
        <v>#DIV/0!</v>
      </c>
    </row>
    <row r="403" spans="1:4" ht="16.5" customHeight="1" hidden="1">
      <c r="A403" s="128" t="s">
        <v>460</v>
      </c>
      <c r="B403" s="130">
        <v>0</v>
      </c>
      <c r="C403" s="130">
        <v>0</v>
      </c>
      <c r="D403" s="58" t="e">
        <f t="shared" si="6"/>
        <v>#DIV/0!</v>
      </c>
    </row>
    <row r="404" spans="1:4" ht="16.5" customHeight="1" hidden="1">
      <c r="A404" s="128" t="s">
        <v>461</v>
      </c>
      <c r="B404" s="127">
        <f>SUM(B405:B407)</f>
        <v>0</v>
      </c>
      <c r="C404" s="127">
        <f>SUM(C405:C407)</f>
        <v>0</v>
      </c>
      <c r="D404" s="58" t="e">
        <f t="shared" si="6"/>
        <v>#DIV/0!</v>
      </c>
    </row>
    <row r="405" spans="1:4" ht="16.5" customHeight="1" hidden="1">
      <c r="A405" s="128" t="s">
        <v>462</v>
      </c>
      <c r="B405" s="129"/>
      <c r="C405" s="129"/>
      <c r="D405" s="58" t="e">
        <f t="shared" si="6"/>
        <v>#DIV/0!</v>
      </c>
    </row>
    <row r="406" spans="1:4" ht="16.5" customHeight="1" hidden="1">
      <c r="A406" s="128" t="s">
        <v>463</v>
      </c>
      <c r="B406" s="130">
        <v>0</v>
      </c>
      <c r="C406" s="130">
        <v>0</v>
      </c>
      <c r="D406" s="58" t="e">
        <f t="shared" si="6"/>
        <v>#DIV/0!</v>
      </c>
    </row>
    <row r="407" spans="1:4" ht="16.5" customHeight="1" hidden="1">
      <c r="A407" s="128" t="s">
        <v>464</v>
      </c>
      <c r="B407" s="130">
        <v>0</v>
      </c>
      <c r="C407" s="130">
        <v>0</v>
      </c>
      <c r="D407" s="58" t="e">
        <f t="shared" si="6"/>
        <v>#DIV/0!</v>
      </c>
    </row>
    <row r="408" spans="1:4" ht="19.5" customHeight="1">
      <c r="A408" s="128" t="s">
        <v>465</v>
      </c>
      <c r="B408" s="127">
        <f>SUM(B409:B413)</f>
        <v>140</v>
      </c>
      <c r="C408" s="127">
        <f>SUM(C409:C413)</f>
        <v>157</v>
      </c>
      <c r="D408" s="58">
        <f t="shared" si="6"/>
        <v>12.142857142857139</v>
      </c>
    </row>
    <row r="409" spans="1:4" ht="16.5" customHeight="1" hidden="1">
      <c r="A409" s="128" t="s">
        <v>466</v>
      </c>
      <c r="B409" s="129"/>
      <c r="C409" s="129"/>
      <c r="D409" s="58" t="e">
        <f t="shared" si="6"/>
        <v>#DIV/0!</v>
      </c>
    </row>
    <row r="410" spans="1:4" ht="19.5" customHeight="1">
      <c r="A410" s="128" t="s">
        <v>467</v>
      </c>
      <c r="B410" s="129">
        <v>140</v>
      </c>
      <c r="C410" s="129">
        <v>157</v>
      </c>
      <c r="D410" s="58">
        <f t="shared" si="6"/>
        <v>12.142857142857139</v>
      </c>
    </row>
    <row r="411" spans="1:4" ht="16.5" customHeight="1" hidden="1">
      <c r="A411" s="128" t="s">
        <v>468</v>
      </c>
      <c r="B411" s="130">
        <v>0</v>
      </c>
      <c r="C411" s="130">
        <v>0</v>
      </c>
      <c r="D411" s="58" t="e">
        <f t="shared" si="6"/>
        <v>#DIV/0!</v>
      </c>
    </row>
    <row r="412" spans="1:4" ht="16.5" customHeight="1" hidden="1">
      <c r="A412" s="128" t="s">
        <v>469</v>
      </c>
      <c r="B412" s="130">
        <v>0</v>
      </c>
      <c r="C412" s="130">
        <v>0</v>
      </c>
      <c r="D412" s="58" t="e">
        <f t="shared" si="6"/>
        <v>#DIV/0!</v>
      </c>
    </row>
    <row r="413" spans="1:4" ht="16.5" customHeight="1" hidden="1">
      <c r="A413" s="128" t="s">
        <v>470</v>
      </c>
      <c r="B413" s="130">
        <v>0</v>
      </c>
      <c r="C413" s="130">
        <v>0</v>
      </c>
      <c r="D413" s="58" t="e">
        <f t="shared" si="6"/>
        <v>#DIV/0!</v>
      </c>
    </row>
    <row r="414" spans="1:4" ht="19.5" customHeight="1">
      <c r="A414" s="128" t="s">
        <v>471</v>
      </c>
      <c r="B414" s="127">
        <f>SUM(B415:B420)</f>
        <v>600</v>
      </c>
      <c r="C414" s="127">
        <f>SUM(C415:C420)</f>
        <v>339</v>
      </c>
      <c r="D414" s="58">
        <f t="shared" si="6"/>
        <v>-43.50000000000001</v>
      </c>
    </row>
    <row r="415" spans="1:4" ht="16.5" customHeight="1" hidden="1">
      <c r="A415" s="128" t="s">
        <v>472</v>
      </c>
      <c r="B415" s="130">
        <v>0</v>
      </c>
      <c r="C415" s="130">
        <v>0</v>
      </c>
      <c r="D415" s="58" t="e">
        <f t="shared" si="6"/>
        <v>#DIV/0!</v>
      </c>
    </row>
    <row r="416" spans="1:4" ht="16.5" customHeight="1" hidden="1">
      <c r="A416" s="128" t="s">
        <v>473</v>
      </c>
      <c r="B416" s="130">
        <v>0</v>
      </c>
      <c r="C416" s="130">
        <v>0</v>
      </c>
      <c r="D416" s="58" t="e">
        <f t="shared" si="6"/>
        <v>#DIV/0!</v>
      </c>
    </row>
    <row r="417" spans="1:4" ht="16.5" customHeight="1" hidden="1">
      <c r="A417" s="128" t="s">
        <v>474</v>
      </c>
      <c r="B417" s="130">
        <v>0</v>
      </c>
      <c r="C417" s="130">
        <v>0</v>
      </c>
      <c r="D417" s="58" t="e">
        <f t="shared" si="6"/>
        <v>#DIV/0!</v>
      </c>
    </row>
    <row r="418" spans="1:4" ht="16.5" customHeight="1" hidden="1">
      <c r="A418" s="128" t="s">
        <v>475</v>
      </c>
      <c r="B418" s="130">
        <v>0</v>
      </c>
      <c r="C418" s="130">
        <v>0</v>
      </c>
      <c r="D418" s="58" t="e">
        <f t="shared" si="6"/>
        <v>#DIV/0!</v>
      </c>
    </row>
    <row r="419" spans="1:4" ht="16.5" customHeight="1" hidden="1">
      <c r="A419" s="128" t="s">
        <v>476</v>
      </c>
      <c r="B419" s="130">
        <v>0</v>
      </c>
      <c r="C419" s="130">
        <v>0</v>
      </c>
      <c r="D419" s="58" t="e">
        <f t="shared" si="6"/>
        <v>#DIV/0!</v>
      </c>
    </row>
    <row r="420" spans="1:4" ht="19.5" customHeight="1">
      <c r="A420" s="128" t="s">
        <v>477</v>
      </c>
      <c r="B420" s="129">
        <v>600</v>
      </c>
      <c r="C420" s="129">
        <v>339</v>
      </c>
      <c r="D420" s="58">
        <f t="shared" si="6"/>
        <v>-43.50000000000001</v>
      </c>
    </row>
    <row r="421" spans="1:4" ht="16.5" customHeight="1" hidden="1">
      <c r="A421" s="128" t="s">
        <v>478</v>
      </c>
      <c r="B421" s="130">
        <v>0</v>
      </c>
      <c r="C421" s="130">
        <v>0</v>
      </c>
      <c r="D421" s="58" t="e">
        <f t="shared" si="6"/>
        <v>#DIV/0!</v>
      </c>
    </row>
    <row r="422" spans="1:4" ht="19.5" customHeight="1">
      <c r="A422" s="128" t="s">
        <v>479</v>
      </c>
      <c r="B422" s="127">
        <f>SUM(B423,B428,B437,B443,B449,B454,B459,B466,B470,B471)</f>
        <v>165</v>
      </c>
      <c r="C422" s="127">
        <f>SUM(C423,C428,C437,C443,C449,C454,C459,C466,C470,C471)</f>
        <v>175</v>
      </c>
      <c r="D422" s="58">
        <f t="shared" si="6"/>
        <v>6.060606060606062</v>
      </c>
    </row>
    <row r="423" spans="1:4" ht="16.5" customHeight="1" hidden="1">
      <c r="A423" s="128" t="s">
        <v>480</v>
      </c>
      <c r="B423" s="127">
        <f>SUM(B424:B427)</f>
        <v>0</v>
      </c>
      <c r="C423" s="127">
        <f>SUM(C424:C427)</f>
        <v>0</v>
      </c>
      <c r="D423" s="58" t="e">
        <f t="shared" si="6"/>
        <v>#DIV/0!</v>
      </c>
    </row>
    <row r="424" spans="1:4" ht="16.5" customHeight="1" hidden="1">
      <c r="A424" s="128" t="s">
        <v>214</v>
      </c>
      <c r="B424" s="129"/>
      <c r="C424" s="129"/>
      <c r="D424" s="58" t="e">
        <f t="shared" si="6"/>
        <v>#DIV/0!</v>
      </c>
    </row>
    <row r="425" spans="1:4" ht="16.5" customHeight="1" hidden="1">
      <c r="A425" s="128" t="s">
        <v>215</v>
      </c>
      <c r="B425" s="130">
        <v>0</v>
      </c>
      <c r="C425" s="130">
        <v>0</v>
      </c>
      <c r="D425" s="58" t="e">
        <f t="shared" si="6"/>
        <v>#DIV/0!</v>
      </c>
    </row>
    <row r="426" spans="1:4" ht="16.5" customHeight="1" hidden="1">
      <c r="A426" s="128" t="s">
        <v>216</v>
      </c>
      <c r="B426" s="130">
        <v>0</v>
      </c>
      <c r="C426" s="130">
        <v>0</v>
      </c>
      <c r="D426" s="58" t="e">
        <f t="shared" si="6"/>
        <v>#DIV/0!</v>
      </c>
    </row>
    <row r="427" spans="1:4" ht="16.5" customHeight="1" hidden="1">
      <c r="A427" s="128" t="s">
        <v>481</v>
      </c>
      <c r="B427" s="130">
        <v>0</v>
      </c>
      <c r="C427" s="130">
        <v>0</v>
      </c>
      <c r="D427" s="58" t="e">
        <f t="shared" si="6"/>
        <v>#DIV/0!</v>
      </c>
    </row>
    <row r="428" spans="1:4" ht="16.5" customHeight="1" hidden="1">
      <c r="A428" s="128" t="s">
        <v>482</v>
      </c>
      <c r="B428" s="131">
        <f>SUM(B429:B436)</f>
        <v>0</v>
      </c>
      <c r="C428" s="131">
        <f>SUM(C429:C436)</f>
        <v>0</v>
      </c>
      <c r="D428" s="58" t="e">
        <f t="shared" si="6"/>
        <v>#DIV/0!</v>
      </c>
    </row>
    <row r="429" spans="1:4" ht="16.5" customHeight="1" hidden="1">
      <c r="A429" s="128" t="s">
        <v>483</v>
      </c>
      <c r="B429" s="130">
        <v>0</v>
      </c>
      <c r="C429" s="130">
        <v>0</v>
      </c>
      <c r="D429" s="58" t="e">
        <f t="shared" si="6"/>
        <v>#DIV/0!</v>
      </c>
    </row>
    <row r="430" spans="1:4" ht="16.5" customHeight="1" hidden="1">
      <c r="A430" s="128" t="s">
        <v>484</v>
      </c>
      <c r="B430" s="130">
        <v>0</v>
      </c>
      <c r="C430" s="130">
        <v>0</v>
      </c>
      <c r="D430" s="58" t="e">
        <f t="shared" si="6"/>
        <v>#DIV/0!</v>
      </c>
    </row>
    <row r="431" spans="1:4" ht="16.5" customHeight="1" hidden="1">
      <c r="A431" s="128" t="s">
        <v>485</v>
      </c>
      <c r="B431" s="130">
        <v>0</v>
      </c>
      <c r="C431" s="130">
        <v>0</v>
      </c>
      <c r="D431" s="58" t="e">
        <f t="shared" si="6"/>
        <v>#DIV/0!</v>
      </c>
    </row>
    <row r="432" spans="1:4" ht="16.5" customHeight="1" hidden="1">
      <c r="A432" s="128" t="s">
        <v>486</v>
      </c>
      <c r="B432" s="130">
        <v>0</v>
      </c>
      <c r="C432" s="130">
        <v>0</v>
      </c>
      <c r="D432" s="58" t="e">
        <f t="shared" si="6"/>
        <v>#DIV/0!</v>
      </c>
    </row>
    <row r="433" spans="1:4" ht="16.5" customHeight="1" hidden="1">
      <c r="A433" s="128" t="s">
        <v>487</v>
      </c>
      <c r="B433" s="130">
        <v>0</v>
      </c>
      <c r="C433" s="130">
        <v>0</v>
      </c>
      <c r="D433" s="58" t="e">
        <f t="shared" si="6"/>
        <v>#DIV/0!</v>
      </c>
    </row>
    <row r="434" spans="1:4" ht="16.5" customHeight="1" hidden="1">
      <c r="A434" s="128" t="s">
        <v>488</v>
      </c>
      <c r="B434" s="130">
        <v>0</v>
      </c>
      <c r="C434" s="130">
        <v>0</v>
      </c>
      <c r="D434" s="58" t="e">
        <f t="shared" si="6"/>
        <v>#DIV/0!</v>
      </c>
    </row>
    <row r="435" spans="1:4" ht="16.5" customHeight="1" hidden="1">
      <c r="A435" s="128" t="s">
        <v>489</v>
      </c>
      <c r="B435" s="130">
        <v>0</v>
      </c>
      <c r="C435" s="130">
        <v>0</v>
      </c>
      <c r="D435" s="58" t="e">
        <f t="shared" si="6"/>
        <v>#DIV/0!</v>
      </c>
    </row>
    <row r="436" spans="1:4" ht="16.5" customHeight="1" hidden="1">
      <c r="A436" s="128" t="s">
        <v>490</v>
      </c>
      <c r="B436" s="130">
        <v>0</v>
      </c>
      <c r="C436" s="130">
        <v>0</v>
      </c>
      <c r="D436" s="58" t="e">
        <f t="shared" si="6"/>
        <v>#DIV/0!</v>
      </c>
    </row>
    <row r="437" spans="1:4" ht="16.5" customHeight="1" hidden="1">
      <c r="A437" s="128" t="s">
        <v>491</v>
      </c>
      <c r="B437" s="131">
        <f>SUM(B438:B442)</f>
        <v>0</v>
      </c>
      <c r="C437" s="131">
        <f>SUM(C438:C442)</f>
        <v>0</v>
      </c>
      <c r="D437" s="58" t="e">
        <f t="shared" si="6"/>
        <v>#DIV/0!</v>
      </c>
    </row>
    <row r="438" spans="1:4" ht="16.5" customHeight="1" hidden="1">
      <c r="A438" s="128" t="s">
        <v>483</v>
      </c>
      <c r="B438" s="130">
        <v>0</v>
      </c>
      <c r="C438" s="130">
        <v>0</v>
      </c>
      <c r="D438" s="58" t="e">
        <f t="shared" si="6"/>
        <v>#DIV/0!</v>
      </c>
    </row>
    <row r="439" spans="1:4" ht="16.5" customHeight="1" hidden="1">
      <c r="A439" s="128" t="s">
        <v>492</v>
      </c>
      <c r="B439" s="130">
        <v>0</v>
      </c>
      <c r="C439" s="130">
        <v>0</v>
      </c>
      <c r="D439" s="58" t="e">
        <f t="shared" si="6"/>
        <v>#DIV/0!</v>
      </c>
    </row>
    <row r="440" spans="1:4" ht="16.5" customHeight="1" hidden="1">
      <c r="A440" s="128" t="s">
        <v>493</v>
      </c>
      <c r="B440" s="130">
        <v>0</v>
      </c>
      <c r="C440" s="130">
        <v>0</v>
      </c>
      <c r="D440" s="58" t="e">
        <f t="shared" si="6"/>
        <v>#DIV/0!</v>
      </c>
    </row>
    <row r="441" spans="1:4" ht="16.5" customHeight="1" hidden="1">
      <c r="A441" s="128" t="s">
        <v>494</v>
      </c>
      <c r="B441" s="130">
        <v>0</v>
      </c>
      <c r="C441" s="130">
        <v>0</v>
      </c>
      <c r="D441" s="58" t="e">
        <f t="shared" si="6"/>
        <v>#DIV/0!</v>
      </c>
    </row>
    <row r="442" spans="1:4" ht="16.5" customHeight="1" hidden="1">
      <c r="A442" s="128" t="s">
        <v>495</v>
      </c>
      <c r="B442" s="130">
        <v>0</v>
      </c>
      <c r="C442" s="130">
        <v>0</v>
      </c>
      <c r="D442" s="58" t="e">
        <f t="shared" si="6"/>
        <v>#DIV/0!</v>
      </c>
    </row>
    <row r="443" spans="1:4" ht="19.5" customHeight="1">
      <c r="A443" s="128" t="s">
        <v>496</v>
      </c>
      <c r="B443" s="127">
        <f>SUM(B444:B448)</f>
        <v>80</v>
      </c>
      <c r="C443" s="127">
        <f>SUM(C444:C448)</f>
        <v>80</v>
      </c>
      <c r="D443" s="58">
        <f t="shared" si="6"/>
        <v>0</v>
      </c>
    </row>
    <row r="444" spans="1:4" ht="16.5" customHeight="1" hidden="1">
      <c r="A444" s="128" t="s">
        <v>483</v>
      </c>
      <c r="B444" s="129"/>
      <c r="C444" s="129"/>
      <c r="D444" s="58" t="e">
        <f t="shared" si="6"/>
        <v>#DIV/0!</v>
      </c>
    </row>
    <row r="445" spans="1:4" ht="16.5" customHeight="1" hidden="1">
      <c r="A445" s="128" t="s">
        <v>497</v>
      </c>
      <c r="B445" s="129"/>
      <c r="C445" s="129"/>
      <c r="D445" s="58" t="e">
        <f t="shared" si="6"/>
        <v>#DIV/0!</v>
      </c>
    </row>
    <row r="446" spans="1:4" ht="16.5" customHeight="1" hidden="1">
      <c r="A446" s="128" t="s">
        <v>498</v>
      </c>
      <c r="B446" s="130">
        <v>0</v>
      </c>
      <c r="C446" s="130">
        <v>0</v>
      </c>
      <c r="D446" s="58" t="e">
        <f t="shared" si="6"/>
        <v>#DIV/0!</v>
      </c>
    </row>
    <row r="447" spans="1:4" ht="16.5" customHeight="1" hidden="1">
      <c r="A447" s="128" t="s">
        <v>79</v>
      </c>
      <c r="B447" s="130">
        <v>0</v>
      </c>
      <c r="C447" s="130">
        <v>0</v>
      </c>
      <c r="D447" s="58" t="e">
        <f t="shared" si="6"/>
        <v>#DIV/0!</v>
      </c>
    </row>
    <row r="448" spans="1:4" ht="19.5" customHeight="1">
      <c r="A448" s="128" t="s">
        <v>499</v>
      </c>
      <c r="B448" s="130">
        <v>80</v>
      </c>
      <c r="C448" s="130">
        <v>80</v>
      </c>
      <c r="D448" s="58">
        <f t="shared" si="6"/>
        <v>0</v>
      </c>
    </row>
    <row r="449" spans="1:4" ht="19.5" customHeight="1">
      <c r="A449" s="128" t="s">
        <v>500</v>
      </c>
      <c r="B449" s="131">
        <f>SUM(B450:B453)</f>
        <v>21</v>
      </c>
      <c r="C449" s="131">
        <f>SUM(C450:C453)</f>
        <v>22</v>
      </c>
      <c r="D449" s="58">
        <f t="shared" si="6"/>
        <v>4.761904761904773</v>
      </c>
    </row>
    <row r="450" spans="1:4" ht="19.5" customHeight="1">
      <c r="A450" s="128" t="s">
        <v>483</v>
      </c>
      <c r="B450" s="130">
        <v>21</v>
      </c>
      <c r="C450" s="130">
        <v>22</v>
      </c>
      <c r="D450" s="58">
        <f t="shared" si="6"/>
        <v>4.761904761904773</v>
      </c>
    </row>
    <row r="451" spans="1:4" ht="16.5" customHeight="1" hidden="1">
      <c r="A451" s="128" t="s">
        <v>501</v>
      </c>
      <c r="B451" s="130">
        <v>0</v>
      </c>
      <c r="C451" s="130">
        <v>0</v>
      </c>
      <c r="D451" s="58" t="e">
        <f t="shared" si="6"/>
        <v>#DIV/0!</v>
      </c>
    </row>
    <row r="452" spans="1:4" ht="16.5" customHeight="1" hidden="1">
      <c r="A452" s="128" t="s">
        <v>502</v>
      </c>
      <c r="B452" s="130">
        <v>0</v>
      </c>
      <c r="C452" s="130">
        <v>0</v>
      </c>
      <c r="D452" s="58" t="e">
        <f aca="true" t="shared" si="7" ref="D452:D515">C452/B452*100-100</f>
        <v>#DIV/0!</v>
      </c>
    </row>
    <row r="453" spans="1:4" ht="16.5" customHeight="1" hidden="1">
      <c r="A453" s="128" t="s">
        <v>503</v>
      </c>
      <c r="B453" s="130">
        <v>0</v>
      </c>
      <c r="C453" s="130">
        <v>0</v>
      </c>
      <c r="D453" s="58" t="e">
        <f t="shared" si="7"/>
        <v>#DIV/0!</v>
      </c>
    </row>
    <row r="454" spans="1:4" ht="16.5" customHeight="1" hidden="1">
      <c r="A454" s="128" t="s">
        <v>504</v>
      </c>
      <c r="B454" s="131">
        <v>0</v>
      </c>
      <c r="C454" s="131">
        <v>0</v>
      </c>
      <c r="D454" s="58" t="e">
        <f t="shared" si="7"/>
        <v>#DIV/0!</v>
      </c>
    </row>
    <row r="455" spans="1:4" ht="16.5" customHeight="1" hidden="1">
      <c r="A455" s="128" t="s">
        <v>505</v>
      </c>
      <c r="B455" s="130">
        <v>0</v>
      </c>
      <c r="C455" s="130">
        <v>0</v>
      </c>
      <c r="D455" s="58" t="e">
        <f t="shared" si="7"/>
        <v>#DIV/0!</v>
      </c>
    </row>
    <row r="456" spans="1:4" ht="16.5" customHeight="1" hidden="1">
      <c r="A456" s="128" t="s">
        <v>506</v>
      </c>
      <c r="B456" s="130">
        <v>0</v>
      </c>
      <c r="C456" s="130">
        <v>0</v>
      </c>
      <c r="D456" s="58" t="e">
        <f t="shared" si="7"/>
        <v>#DIV/0!</v>
      </c>
    </row>
    <row r="457" spans="1:4" ht="16.5" customHeight="1" hidden="1">
      <c r="A457" s="128" t="s">
        <v>507</v>
      </c>
      <c r="B457" s="130">
        <v>0</v>
      </c>
      <c r="C457" s="130">
        <v>0</v>
      </c>
      <c r="D457" s="58" t="e">
        <f t="shared" si="7"/>
        <v>#DIV/0!</v>
      </c>
    </row>
    <row r="458" spans="1:4" ht="16.5" customHeight="1" hidden="1">
      <c r="A458" s="128" t="s">
        <v>508</v>
      </c>
      <c r="B458" s="130">
        <v>0</v>
      </c>
      <c r="C458" s="130">
        <v>0</v>
      </c>
      <c r="D458" s="58" t="e">
        <f t="shared" si="7"/>
        <v>#DIV/0!</v>
      </c>
    </row>
    <row r="459" spans="1:4" ht="19.5" customHeight="1">
      <c r="A459" s="128" t="s">
        <v>509</v>
      </c>
      <c r="B459" s="127">
        <f>SUM(B460:B465)</f>
        <v>64</v>
      </c>
      <c r="C459" s="127">
        <f>SUM(C460:C465)</f>
        <v>73</v>
      </c>
      <c r="D459" s="58">
        <f t="shared" si="7"/>
        <v>14.0625</v>
      </c>
    </row>
    <row r="460" spans="1:4" ht="19.5" customHeight="1">
      <c r="A460" s="128" t="s">
        <v>483</v>
      </c>
      <c r="B460" s="129">
        <v>40</v>
      </c>
      <c r="C460" s="129">
        <v>55</v>
      </c>
      <c r="D460" s="58">
        <f t="shared" si="7"/>
        <v>37.5</v>
      </c>
    </row>
    <row r="461" spans="1:4" ht="19.5" customHeight="1">
      <c r="A461" s="128" t="s">
        <v>510</v>
      </c>
      <c r="B461" s="129">
        <v>18</v>
      </c>
      <c r="C461" s="129">
        <v>18</v>
      </c>
      <c r="D461" s="58">
        <f t="shared" si="7"/>
        <v>0</v>
      </c>
    </row>
    <row r="462" spans="1:4" ht="16.5" customHeight="1" hidden="1">
      <c r="A462" s="128" t="s">
        <v>511</v>
      </c>
      <c r="B462" s="130"/>
      <c r="C462" s="130"/>
      <c r="D462" s="58" t="e">
        <f t="shared" si="7"/>
        <v>#DIV/0!</v>
      </c>
    </row>
    <row r="463" spans="1:4" ht="16.5" customHeight="1" hidden="1">
      <c r="A463" s="128" t="s">
        <v>512</v>
      </c>
      <c r="B463" s="129"/>
      <c r="C463" s="129"/>
      <c r="D463" s="58" t="e">
        <f t="shared" si="7"/>
        <v>#DIV/0!</v>
      </c>
    </row>
    <row r="464" spans="1:4" ht="16.5" customHeight="1" hidden="1">
      <c r="A464" s="128" t="s">
        <v>513</v>
      </c>
      <c r="B464" s="130">
        <v>0</v>
      </c>
      <c r="C464" s="130"/>
      <c r="D464" s="58" t="e">
        <f t="shared" si="7"/>
        <v>#DIV/0!</v>
      </c>
    </row>
    <row r="465" spans="1:4" ht="19.5" customHeight="1">
      <c r="A465" s="128" t="s">
        <v>514</v>
      </c>
      <c r="B465" s="130">
        <v>6</v>
      </c>
      <c r="C465" s="130"/>
      <c r="D465" s="58">
        <f t="shared" si="7"/>
        <v>-100</v>
      </c>
    </row>
    <row r="466" spans="1:4" ht="16.5" customHeight="1" hidden="1">
      <c r="A466" s="128" t="s">
        <v>515</v>
      </c>
      <c r="B466" s="131">
        <v>0</v>
      </c>
      <c r="C466" s="131">
        <v>0</v>
      </c>
      <c r="D466" s="58" t="e">
        <f t="shared" si="7"/>
        <v>#DIV/0!</v>
      </c>
    </row>
    <row r="467" spans="1:4" ht="16.5" customHeight="1" hidden="1">
      <c r="A467" s="128" t="s">
        <v>516</v>
      </c>
      <c r="B467" s="130">
        <v>0</v>
      </c>
      <c r="C467" s="130">
        <v>0</v>
      </c>
      <c r="D467" s="58" t="e">
        <f t="shared" si="7"/>
        <v>#DIV/0!</v>
      </c>
    </row>
    <row r="468" spans="1:4" ht="16.5" customHeight="1" hidden="1">
      <c r="A468" s="128" t="s">
        <v>517</v>
      </c>
      <c r="B468" s="130">
        <v>0</v>
      </c>
      <c r="C468" s="130">
        <v>0</v>
      </c>
      <c r="D468" s="58" t="e">
        <f t="shared" si="7"/>
        <v>#DIV/0!</v>
      </c>
    </row>
    <row r="469" spans="1:4" ht="16.5" customHeight="1" hidden="1">
      <c r="A469" s="128" t="s">
        <v>518</v>
      </c>
      <c r="B469" s="130">
        <v>0</v>
      </c>
      <c r="C469" s="130">
        <v>0</v>
      </c>
      <c r="D469" s="58" t="e">
        <f t="shared" si="7"/>
        <v>#DIV/0!</v>
      </c>
    </row>
    <row r="470" spans="1:4" ht="16.5" customHeight="1" hidden="1">
      <c r="A470" s="128" t="s">
        <v>519</v>
      </c>
      <c r="B470" s="130">
        <v>0</v>
      </c>
      <c r="C470" s="130">
        <v>0</v>
      </c>
      <c r="D470" s="58" t="e">
        <f t="shared" si="7"/>
        <v>#DIV/0!</v>
      </c>
    </row>
    <row r="471" spans="1:4" ht="16.5" customHeight="1" hidden="1">
      <c r="A471" s="128" t="s">
        <v>520</v>
      </c>
      <c r="B471" s="127">
        <v>0</v>
      </c>
      <c r="C471" s="127">
        <v>0</v>
      </c>
      <c r="D471" s="58" t="e">
        <f t="shared" si="7"/>
        <v>#DIV/0!</v>
      </c>
    </row>
    <row r="472" spans="1:4" ht="16.5" customHeight="1" hidden="1">
      <c r="A472" s="128" t="s">
        <v>521</v>
      </c>
      <c r="B472" s="129">
        <v>0</v>
      </c>
      <c r="C472" s="129">
        <v>0</v>
      </c>
      <c r="D472" s="58" t="e">
        <f t="shared" si="7"/>
        <v>#DIV/0!</v>
      </c>
    </row>
    <row r="473" spans="1:4" ht="16.5" customHeight="1" hidden="1">
      <c r="A473" s="128" t="s">
        <v>522</v>
      </c>
      <c r="B473" s="130">
        <v>0</v>
      </c>
      <c r="C473" s="130">
        <v>0</v>
      </c>
      <c r="D473" s="58" t="e">
        <f t="shared" si="7"/>
        <v>#DIV/0!</v>
      </c>
    </row>
    <row r="474" spans="1:4" ht="16.5" customHeight="1" hidden="1">
      <c r="A474" s="128" t="s">
        <v>523</v>
      </c>
      <c r="B474" s="130">
        <v>0</v>
      </c>
      <c r="C474" s="130">
        <v>0</v>
      </c>
      <c r="D474" s="58" t="e">
        <f t="shared" si="7"/>
        <v>#DIV/0!</v>
      </c>
    </row>
    <row r="475" spans="1:4" ht="16.5" customHeight="1" hidden="1">
      <c r="A475" s="128" t="s">
        <v>524</v>
      </c>
      <c r="B475" s="130">
        <v>0</v>
      </c>
      <c r="C475" s="130">
        <v>0</v>
      </c>
      <c r="D475" s="58" t="e">
        <f t="shared" si="7"/>
        <v>#DIV/0!</v>
      </c>
    </row>
    <row r="476" spans="1:4" ht="19.5" customHeight="1">
      <c r="A476" s="128" t="s">
        <v>525</v>
      </c>
      <c r="B476" s="127">
        <f>SUM(B477,B491,B499,B510,B519,B528)</f>
        <v>1799</v>
      </c>
      <c r="C476" s="127">
        <f>SUM(C477,C491,C499,C510,C519,C528)</f>
        <v>1700</v>
      </c>
      <c r="D476" s="58">
        <f t="shared" si="7"/>
        <v>-5.5030572540300255</v>
      </c>
    </row>
    <row r="477" spans="1:4" ht="19.5" customHeight="1">
      <c r="A477" s="128" t="s">
        <v>526</v>
      </c>
      <c r="B477" s="127">
        <f>SUM(B478:B490)</f>
        <v>577</v>
      </c>
      <c r="C477" s="127">
        <f>SUM(C478:C490)</f>
        <v>587</v>
      </c>
      <c r="D477" s="58">
        <f t="shared" si="7"/>
        <v>1.7331022530329392</v>
      </c>
    </row>
    <row r="478" spans="1:4" ht="19.5" customHeight="1">
      <c r="A478" s="128" t="s">
        <v>214</v>
      </c>
      <c r="B478" s="129">
        <v>150</v>
      </c>
      <c r="C478" s="129">
        <v>105</v>
      </c>
      <c r="D478" s="58">
        <f t="shared" si="7"/>
        <v>-30</v>
      </c>
    </row>
    <row r="479" spans="1:4" ht="16.5" customHeight="1" hidden="1">
      <c r="A479" s="128" t="s">
        <v>215</v>
      </c>
      <c r="B479" s="130"/>
      <c r="C479" s="130"/>
      <c r="D479" s="58" t="e">
        <f t="shared" si="7"/>
        <v>#DIV/0!</v>
      </c>
    </row>
    <row r="480" spans="1:4" ht="16.5" customHeight="1" hidden="1">
      <c r="A480" s="128" t="s">
        <v>216</v>
      </c>
      <c r="B480" s="130"/>
      <c r="C480" s="130"/>
      <c r="D480" s="58" t="e">
        <f t="shared" si="7"/>
        <v>#DIV/0!</v>
      </c>
    </row>
    <row r="481" spans="1:4" ht="19.5" customHeight="1">
      <c r="A481" s="128" t="s">
        <v>527</v>
      </c>
      <c r="B481" s="129">
        <v>61</v>
      </c>
      <c r="C481" s="129">
        <v>69</v>
      </c>
      <c r="D481" s="58">
        <f t="shared" si="7"/>
        <v>13.114754098360649</v>
      </c>
    </row>
    <row r="482" spans="1:4" ht="16.5" customHeight="1" hidden="1">
      <c r="A482" s="128" t="s">
        <v>528</v>
      </c>
      <c r="B482" s="130"/>
      <c r="C482" s="130"/>
      <c r="D482" s="58" t="e">
        <f t="shared" si="7"/>
        <v>#DIV/0!</v>
      </c>
    </row>
    <row r="483" spans="1:4" ht="16.5" customHeight="1" hidden="1">
      <c r="A483" s="128" t="s">
        <v>529</v>
      </c>
      <c r="B483" s="130"/>
      <c r="C483" s="130"/>
      <c r="D483" s="58" t="e">
        <f t="shared" si="7"/>
        <v>#DIV/0!</v>
      </c>
    </row>
    <row r="484" spans="1:4" ht="19.5" customHeight="1">
      <c r="A484" s="128" t="s">
        <v>530</v>
      </c>
      <c r="B484" s="129">
        <v>225</v>
      </c>
      <c r="C484" s="129">
        <v>261</v>
      </c>
      <c r="D484" s="58">
        <f t="shared" si="7"/>
        <v>15.999999999999986</v>
      </c>
    </row>
    <row r="485" spans="1:4" ht="16.5" customHeight="1" hidden="1">
      <c r="A485" s="128" t="s">
        <v>531</v>
      </c>
      <c r="B485" s="130"/>
      <c r="C485" s="130"/>
      <c r="D485" s="58" t="e">
        <f t="shared" si="7"/>
        <v>#DIV/0!</v>
      </c>
    </row>
    <row r="486" spans="1:4" ht="19.5" customHeight="1">
      <c r="A486" s="128" t="s">
        <v>532</v>
      </c>
      <c r="B486" s="129">
        <v>61</v>
      </c>
      <c r="C486" s="129">
        <v>64</v>
      </c>
      <c r="D486" s="58">
        <f t="shared" si="7"/>
        <v>4.918032786885249</v>
      </c>
    </row>
    <row r="487" spans="1:4" ht="16.5" customHeight="1" hidden="1">
      <c r="A487" s="128" t="s">
        <v>533</v>
      </c>
      <c r="B487" s="130"/>
      <c r="C487" s="130"/>
      <c r="D487" s="58" t="e">
        <f t="shared" si="7"/>
        <v>#DIV/0!</v>
      </c>
    </row>
    <row r="488" spans="1:4" ht="16.5" customHeight="1" hidden="1">
      <c r="A488" s="128" t="s">
        <v>534</v>
      </c>
      <c r="B488" s="129"/>
      <c r="C488" s="129"/>
      <c r="D488" s="58" t="e">
        <f t="shared" si="7"/>
        <v>#DIV/0!</v>
      </c>
    </row>
    <row r="489" spans="1:4" ht="19.5" customHeight="1">
      <c r="A489" s="128" t="s">
        <v>535</v>
      </c>
      <c r="B489" s="129">
        <v>60</v>
      </c>
      <c r="C489" s="129">
        <v>68</v>
      </c>
      <c r="D489" s="58">
        <f t="shared" si="7"/>
        <v>13.333333333333329</v>
      </c>
    </row>
    <row r="490" spans="1:4" ht="19.5" customHeight="1">
      <c r="A490" s="128" t="s">
        <v>536</v>
      </c>
      <c r="B490" s="129">
        <v>20</v>
      </c>
      <c r="C490" s="129">
        <v>20</v>
      </c>
      <c r="D490" s="58">
        <f t="shared" si="7"/>
        <v>0</v>
      </c>
    </row>
    <row r="491" spans="1:4" ht="19.5" customHeight="1">
      <c r="A491" s="128" t="s">
        <v>537</v>
      </c>
      <c r="B491" s="127">
        <f>SUM(B492:B498)</f>
        <v>75</v>
      </c>
      <c r="C491" s="127">
        <f>SUM(C492:C498)</f>
        <v>82</v>
      </c>
      <c r="D491" s="58">
        <f t="shared" si="7"/>
        <v>9.333333333333329</v>
      </c>
    </row>
    <row r="492" spans="1:4" ht="16.5" customHeight="1" hidden="1">
      <c r="A492" s="128" t="s">
        <v>214</v>
      </c>
      <c r="B492" s="130">
        <v>0</v>
      </c>
      <c r="C492" s="130">
        <v>0</v>
      </c>
      <c r="D492" s="58" t="e">
        <f t="shared" si="7"/>
        <v>#DIV/0!</v>
      </c>
    </row>
    <row r="493" spans="1:4" ht="16.5" customHeight="1" hidden="1">
      <c r="A493" s="128" t="s">
        <v>215</v>
      </c>
      <c r="B493" s="130">
        <v>0</v>
      </c>
      <c r="C493" s="130">
        <v>0</v>
      </c>
      <c r="D493" s="58" t="e">
        <f t="shared" si="7"/>
        <v>#DIV/0!</v>
      </c>
    </row>
    <row r="494" spans="1:4" ht="16.5" customHeight="1" hidden="1">
      <c r="A494" s="128" t="s">
        <v>216</v>
      </c>
      <c r="B494" s="130">
        <v>0</v>
      </c>
      <c r="C494" s="130">
        <v>0</v>
      </c>
      <c r="D494" s="58" t="e">
        <f t="shared" si="7"/>
        <v>#DIV/0!</v>
      </c>
    </row>
    <row r="495" spans="1:4" ht="16.5" customHeight="1" hidden="1">
      <c r="A495" s="128" t="s">
        <v>538</v>
      </c>
      <c r="B495" s="129"/>
      <c r="C495" s="129"/>
      <c r="D495" s="58" t="e">
        <f t="shared" si="7"/>
        <v>#DIV/0!</v>
      </c>
    </row>
    <row r="496" spans="1:4" ht="19.5" customHeight="1">
      <c r="A496" s="128" t="s">
        <v>539</v>
      </c>
      <c r="B496" s="129">
        <v>75</v>
      </c>
      <c r="C496" s="129">
        <v>82</v>
      </c>
      <c r="D496" s="58">
        <f t="shared" si="7"/>
        <v>9.333333333333329</v>
      </c>
    </row>
    <row r="497" spans="1:4" ht="16.5" customHeight="1" hidden="1">
      <c r="A497" s="128" t="s">
        <v>540</v>
      </c>
      <c r="B497" s="130">
        <v>0</v>
      </c>
      <c r="C497" s="130">
        <v>0</v>
      </c>
      <c r="D497" s="58" t="e">
        <f t="shared" si="7"/>
        <v>#DIV/0!</v>
      </c>
    </row>
    <row r="498" spans="1:4" ht="16.5" customHeight="1" hidden="1">
      <c r="A498" s="128" t="s">
        <v>541</v>
      </c>
      <c r="B498" s="130">
        <v>0</v>
      </c>
      <c r="C498" s="130">
        <v>0</v>
      </c>
      <c r="D498" s="58" t="e">
        <f t="shared" si="7"/>
        <v>#DIV/0!</v>
      </c>
    </row>
    <row r="499" spans="1:4" ht="19.5" customHeight="1">
      <c r="A499" s="128" t="s">
        <v>542</v>
      </c>
      <c r="B499" s="127">
        <f>SUM(B500:B509)</f>
        <v>271</v>
      </c>
      <c r="C499" s="127">
        <f>SUM(C500:C509)</f>
        <v>164</v>
      </c>
      <c r="D499" s="58">
        <f t="shared" si="7"/>
        <v>-39.48339483394834</v>
      </c>
    </row>
    <row r="500" spans="1:4" ht="16.5" customHeight="1" hidden="1">
      <c r="A500" s="128" t="s">
        <v>214</v>
      </c>
      <c r="B500" s="129"/>
      <c r="C500" s="129"/>
      <c r="D500" s="58" t="e">
        <f t="shared" si="7"/>
        <v>#DIV/0!</v>
      </c>
    </row>
    <row r="501" spans="1:4" ht="16.5" customHeight="1" hidden="1">
      <c r="A501" s="128" t="s">
        <v>215</v>
      </c>
      <c r="B501" s="130"/>
      <c r="C501" s="130"/>
      <c r="D501" s="58" t="e">
        <f t="shared" si="7"/>
        <v>#DIV/0!</v>
      </c>
    </row>
    <row r="502" spans="1:4" ht="16.5" customHeight="1" hidden="1">
      <c r="A502" s="128" t="s">
        <v>216</v>
      </c>
      <c r="B502" s="130">
        <v>0</v>
      </c>
      <c r="C502" s="130"/>
      <c r="D502" s="58" t="e">
        <f t="shared" si="7"/>
        <v>#DIV/0!</v>
      </c>
    </row>
    <row r="503" spans="1:4" ht="16.5" customHeight="1" hidden="1">
      <c r="A503" s="128" t="s">
        <v>543</v>
      </c>
      <c r="B503" s="130">
        <v>0</v>
      </c>
      <c r="C503" s="130"/>
      <c r="D503" s="58" t="e">
        <f t="shared" si="7"/>
        <v>#DIV/0!</v>
      </c>
    </row>
    <row r="504" spans="1:4" ht="16.5" customHeight="1" hidden="1">
      <c r="A504" s="128" t="s">
        <v>544</v>
      </c>
      <c r="B504" s="130">
        <v>0</v>
      </c>
      <c r="C504" s="130"/>
      <c r="D504" s="58" t="e">
        <f t="shared" si="7"/>
        <v>#DIV/0!</v>
      </c>
    </row>
    <row r="505" spans="1:4" ht="16.5" customHeight="1" hidden="1">
      <c r="A505" s="128" t="s">
        <v>545</v>
      </c>
      <c r="B505" s="130">
        <v>0</v>
      </c>
      <c r="C505" s="130"/>
      <c r="D505" s="58" t="e">
        <f t="shared" si="7"/>
        <v>#DIV/0!</v>
      </c>
    </row>
    <row r="506" spans="1:4" ht="19.5" customHeight="1">
      <c r="A506" s="128" t="s">
        <v>546</v>
      </c>
      <c r="B506" s="129">
        <v>209</v>
      </c>
      <c r="C506" s="129">
        <v>100</v>
      </c>
      <c r="D506" s="58">
        <f t="shared" si="7"/>
        <v>-52.15311004784689</v>
      </c>
    </row>
    <row r="507" spans="1:4" ht="19.5" customHeight="1">
      <c r="A507" s="128" t="s">
        <v>547</v>
      </c>
      <c r="B507" s="129">
        <v>62</v>
      </c>
      <c r="C507" s="129">
        <v>64</v>
      </c>
      <c r="D507" s="58">
        <f t="shared" si="7"/>
        <v>3.225806451612897</v>
      </c>
    </row>
    <row r="508" spans="1:4" ht="16.5" customHeight="1" hidden="1">
      <c r="A508" s="128" t="s">
        <v>548</v>
      </c>
      <c r="B508" s="130"/>
      <c r="C508" s="130"/>
      <c r="D508" s="58" t="e">
        <f t="shared" si="7"/>
        <v>#DIV/0!</v>
      </c>
    </row>
    <row r="509" spans="1:4" ht="16.5" customHeight="1" hidden="1">
      <c r="A509" s="128" t="s">
        <v>549</v>
      </c>
      <c r="B509" s="129"/>
      <c r="C509" s="129"/>
      <c r="D509" s="58"/>
    </row>
    <row r="510" spans="1:4" ht="19.5" customHeight="1">
      <c r="A510" s="128" t="s">
        <v>550</v>
      </c>
      <c r="B510" s="127">
        <f>SUM(B511:B518)</f>
        <v>498</v>
      </c>
      <c r="C510" s="127">
        <f>SUM(C511:C518)</f>
        <v>306</v>
      </c>
      <c r="D510" s="58">
        <f t="shared" si="7"/>
        <v>-38.55421686746988</v>
      </c>
    </row>
    <row r="511" spans="1:4" ht="16.5" customHeight="1" hidden="1">
      <c r="A511" s="128" t="s">
        <v>214</v>
      </c>
      <c r="B511" s="130">
        <v>0</v>
      </c>
      <c r="C511" s="130">
        <v>0</v>
      </c>
      <c r="D511" s="58" t="e">
        <f t="shared" si="7"/>
        <v>#DIV/0!</v>
      </c>
    </row>
    <row r="512" spans="1:4" ht="16.5" customHeight="1" hidden="1">
      <c r="A512" s="128" t="s">
        <v>215</v>
      </c>
      <c r="B512" s="130">
        <v>0</v>
      </c>
      <c r="C512" s="130">
        <v>0</v>
      </c>
      <c r="D512" s="58" t="e">
        <f t="shared" si="7"/>
        <v>#DIV/0!</v>
      </c>
    </row>
    <row r="513" spans="1:4" ht="16.5" customHeight="1" hidden="1">
      <c r="A513" s="128" t="s">
        <v>216</v>
      </c>
      <c r="B513" s="130">
        <v>0</v>
      </c>
      <c r="C513" s="130">
        <v>0</v>
      </c>
      <c r="D513" s="58" t="e">
        <f t="shared" si="7"/>
        <v>#DIV/0!</v>
      </c>
    </row>
    <row r="514" spans="1:4" ht="16.5" customHeight="1" hidden="1">
      <c r="A514" s="128" t="s">
        <v>551</v>
      </c>
      <c r="B514" s="129"/>
      <c r="C514" s="129"/>
      <c r="D514" s="58" t="e">
        <f t="shared" si="7"/>
        <v>#DIV/0!</v>
      </c>
    </row>
    <row r="515" spans="1:4" ht="19.5" customHeight="1">
      <c r="A515" s="128" t="s">
        <v>552</v>
      </c>
      <c r="B515" s="129">
        <v>217</v>
      </c>
      <c r="C515" s="129">
        <v>233</v>
      </c>
      <c r="D515" s="58">
        <f t="shared" si="7"/>
        <v>7.373271889400911</v>
      </c>
    </row>
    <row r="516" spans="1:4" ht="19.5" customHeight="1">
      <c r="A516" s="128" t="s">
        <v>553</v>
      </c>
      <c r="B516" s="129">
        <v>71</v>
      </c>
      <c r="C516" s="129">
        <v>67</v>
      </c>
      <c r="D516" s="58">
        <f aca="true" t="shared" si="8" ref="D516:D579">C516/B516*100-100</f>
        <v>-5.633802816901408</v>
      </c>
    </row>
    <row r="517" spans="1:4" ht="16.5" customHeight="1" hidden="1">
      <c r="A517" s="128" t="s">
        <v>554</v>
      </c>
      <c r="B517" s="129"/>
      <c r="C517" s="129"/>
      <c r="D517" s="58" t="e">
        <f t="shared" si="8"/>
        <v>#DIV/0!</v>
      </c>
    </row>
    <row r="518" spans="1:4" ht="19.5" customHeight="1">
      <c r="A518" s="128" t="s">
        <v>555</v>
      </c>
      <c r="B518" s="130">
        <v>210</v>
      </c>
      <c r="C518" s="130">
        <v>6</v>
      </c>
      <c r="D518" s="58">
        <f t="shared" si="8"/>
        <v>-97.14285714285714</v>
      </c>
    </row>
    <row r="519" spans="1:4" ht="16.5" customHeight="1" hidden="1">
      <c r="A519" s="128" t="s">
        <v>556</v>
      </c>
      <c r="B519" s="127">
        <f>SUM(B520:B527)</f>
        <v>0</v>
      </c>
      <c r="C519" s="127">
        <f>SUM(C520:C527)</f>
        <v>0</v>
      </c>
      <c r="D519" s="58" t="e">
        <f t="shared" si="8"/>
        <v>#DIV/0!</v>
      </c>
    </row>
    <row r="520" spans="1:4" ht="16.5" customHeight="1" hidden="1">
      <c r="A520" s="128" t="s">
        <v>214</v>
      </c>
      <c r="B520" s="129"/>
      <c r="C520" s="129"/>
      <c r="D520" s="58" t="e">
        <f t="shared" si="8"/>
        <v>#DIV/0!</v>
      </c>
    </row>
    <row r="521" spans="1:4" ht="16.5" customHeight="1" hidden="1">
      <c r="A521" s="128" t="s">
        <v>215</v>
      </c>
      <c r="B521" s="130"/>
      <c r="C521" s="130"/>
      <c r="D521" s="58" t="e">
        <f t="shared" si="8"/>
        <v>#DIV/0!</v>
      </c>
    </row>
    <row r="522" spans="1:4" ht="16.5" customHeight="1" hidden="1">
      <c r="A522" s="128" t="s">
        <v>216</v>
      </c>
      <c r="B522" s="130"/>
      <c r="C522" s="130"/>
      <c r="D522" s="58" t="e">
        <f t="shared" si="8"/>
        <v>#DIV/0!</v>
      </c>
    </row>
    <row r="523" spans="1:4" ht="16.5" customHeight="1" hidden="1">
      <c r="A523" s="128" t="s">
        <v>557</v>
      </c>
      <c r="B523" s="130"/>
      <c r="C523" s="130"/>
      <c r="D523" s="58" t="e">
        <f t="shared" si="8"/>
        <v>#DIV/0!</v>
      </c>
    </row>
    <row r="524" spans="1:4" ht="16.5" customHeight="1" hidden="1">
      <c r="A524" s="128" t="s">
        <v>558</v>
      </c>
      <c r="B524" s="130"/>
      <c r="C524" s="130"/>
      <c r="D524" s="58" t="e">
        <f t="shared" si="8"/>
        <v>#DIV/0!</v>
      </c>
    </row>
    <row r="525" spans="1:4" ht="16.5" customHeight="1" hidden="1">
      <c r="A525" s="128" t="s">
        <v>559</v>
      </c>
      <c r="B525" s="130"/>
      <c r="C525" s="130"/>
      <c r="D525" s="58" t="e">
        <f t="shared" si="8"/>
        <v>#DIV/0!</v>
      </c>
    </row>
    <row r="526" spans="1:4" ht="16.5" customHeight="1" hidden="1">
      <c r="A526" s="128" t="s">
        <v>560</v>
      </c>
      <c r="B526" s="130"/>
      <c r="C526" s="130"/>
      <c r="D526" s="58" t="e">
        <f t="shared" si="8"/>
        <v>#DIV/0!</v>
      </c>
    </row>
    <row r="527" spans="1:4" ht="16.5" customHeight="1" hidden="1">
      <c r="A527" s="128" t="s">
        <v>561</v>
      </c>
      <c r="B527" s="130"/>
      <c r="C527" s="130"/>
      <c r="D527" s="58" t="e">
        <f t="shared" si="8"/>
        <v>#DIV/0!</v>
      </c>
    </row>
    <row r="528" spans="1:4" ht="19.5" customHeight="1">
      <c r="A528" s="128" t="s">
        <v>562</v>
      </c>
      <c r="B528" s="127">
        <f>SUM(B529:B531)</f>
        <v>378</v>
      </c>
      <c r="C528" s="127">
        <f>SUM(C529:C531)</f>
        <v>561</v>
      </c>
      <c r="D528" s="58">
        <f t="shared" si="8"/>
        <v>48.41269841269843</v>
      </c>
    </row>
    <row r="529" spans="1:4" ht="19.5" customHeight="1">
      <c r="A529" s="128" t="s">
        <v>563</v>
      </c>
      <c r="B529" s="130">
        <v>378</v>
      </c>
      <c r="C529" s="130">
        <v>561</v>
      </c>
      <c r="D529" s="58">
        <f t="shared" si="8"/>
        <v>48.41269841269843</v>
      </c>
    </row>
    <row r="530" spans="1:4" ht="16.5" customHeight="1" hidden="1">
      <c r="A530" s="128" t="s">
        <v>564</v>
      </c>
      <c r="B530" s="130">
        <v>0</v>
      </c>
      <c r="C530" s="130">
        <v>0</v>
      </c>
      <c r="D530" s="58" t="e">
        <f t="shared" si="8"/>
        <v>#DIV/0!</v>
      </c>
    </row>
    <row r="531" spans="1:4" ht="16.5" customHeight="1" hidden="1">
      <c r="A531" s="128" t="s">
        <v>565</v>
      </c>
      <c r="B531" s="129"/>
      <c r="C531" s="129"/>
      <c r="D531" s="58" t="e">
        <f t="shared" si="8"/>
        <v>#DIV/0!</v>
      </c>
    </row>
    <row r="532" spans="1:4" ht="19.5" customHeight="1">
      <c r="A532" s="128" t="s">
        <v>566</v>
      </c>
      <c r="B532" s="127">
        <f>SUM(B533,B547,B558,B566,B567,B573,B577,B591,B599,B605,B612,B620,B625,B630,B633,B636,B639,B642,B653)</f>
        <v>18908</v>
      </c>
      <c r="C532" s="127">
        <f>SUM(C533,C547,C558,C566,C567,C573,C577,C591,C599,C605,C612,C620,C625,C630,C633,C636,C639,C642,C645,C648,C653)</f>
        <v>17466</v>
      </c>
      <c r="D532" s="58">
        <f t="shared" si="8"/>
        <v>-7.6264015231647875</v>
      </c>
    </row>
    <row r="533" spans="1:4" ht="19.5" customHeight="1">
      <c r="A533" s="128" t="s">
        <v>567</v>
      </c>
      <c r="B533" s="127">
        <f>SUM(B534:B546)</f>
        <v>368</v>
      </c>
      <c r="C533" s="127">
        <f>SUM(C534:C546)</f>
        <v>392</v>
      </c>
      <c r="D533" s="58">
        <f t="shared" si="8"/>
        <v>6.521739130434796</v>
      </c>
    </row>
    <row r="534" spans="1:4" ht="19.5" customHeight="1">
      <c r="A534" s="128" t="s">
        <v>214</v>
      </c>
      <c r="B534" s="129">
        <v>154</v>
      </c>
      <c r="C534" s="129">
        <v>156</v>
      </c>
      <c r="D534" s="58">
        <f t="shared" si="8"/>
        <v>1.298701298701289</v>
      </c>
    </row>
    <row r="535" spans="1:4" ht="16.5" customHeight="1" hidden="1">
      <c r="A535" s="128" t="s">
        <v>215</v>
      </c>
      <c r="B535" s="130"/>
      <c r="C535" s="130"/>
      <c r="D535" s="58" t="e">
        <f t="shared" si="8"/>
        <v>#DIV/0!</v>
      </c>
    </row>
    <row r="536" spans="1:4" ht="16.5" customHeight="1" hidden="1">
      <c r="A536" s="128" t="s">
        <v>216</v>
      </c>
      <c r="B536" s="130"/>
      <c r="C536" s="130"/>
      <c r="D536" s="58" t="e">
        <f t="shared" si="8"/>
        <v>#DIV/0!</v>
      </c>
    </row>
    <row r="537" spans="1:4" ht="16.5" customHeight="1" hidden="1">
      <c r="A537" s="128" t="s">
        <v>568</v>
      </c>
      <c r="B537" s="130"/>
      <c r="C537" s="130"/>
      <c r="D537" s="58" t="e">
        <f t="shared" si="8"/>
        <v>#DIV/0!</v>
      </c>
    </row>
    <row r="538" spans="1:4" ht="16.5" customHeight="1" hidden="1">
      <c r="A538" s="128" t="s">
        <v>569</v>
      </c>
      <c r="B538" s="129"/>
      <c r="C538" s="129"/>
      <c r="D538" s="58" t="e">
        <f t="shared" si="8"/>
        <v>#DIV/0!</v>
      </c>
    </row>
    <row r="539" spans="1:4" ht="19.5" customHeight="1">
      <c r="A539" s="128" t="s">
        <v>570</v>
      </c>
      <c r="B539" s="130">
        <v>90</v>
      </c>
      <c r="C539" s="130">
        <v>91</v>
      </c>
      <c r="D539" s="58">
        <f t="shared" si="8"/>
        <v>1.1111111111111143</v>
      </c>
    </row>
    <row r="540" spans="1:4" ht="19.5" customHeight="1">
      <c r="A540" s="128" t="s">
        <v>571</v>
      </c>
      <c r="B540" s="130">
        <v>124</v>
      </c>
      <c r="C540" s="130">
        <v>145</v>
      </c>
      <c r="D540" s="58">
        <f t="shared" si="8"/>
        <v>16.935483870967744</v>
      </c>
    </row>
    <row r="541" spans="1:4" ht="16.5" customHeight="1" hidden="1">
      <c r="A541" s="128" t="s">
        <v>256</v>
      </c>
      <c r="B541" s="130"/>
      <c r="C541" s="130"/>
      <c r="D541" s="58" t="e">
        <f t="shared" si="8"/>
        <v>#DIV/0!</v>
      </c>
    </row>
    <row r="542" spans="1:4" ht="16.5" customHeight="1" hidden="1">
      <c r="A542" s="128" t="s">
        <v>572</v>
      </c>
      <c r="B542" s="129"/>
      <c r="C542" s="129"/>
      <c r="D542" s="58" t="e">
        <f t="shared" si="8"/>
        <v>#DIV/0!</v>
      </c>
    </row>
    <row r="543" spans="1:4" ht="16.5" customHeight="1" hidden="1">
      <c r="A543" s="128" t="s">
        <v>573</v>
      </c>
      <c r="B543" s="130"/>
      <c r="C543" s="130"/>
      <c r="D543" s="58" t="e">
        <f t="shared" si="8"/>
        <v>#DIV/0!</v>
      </c>
    </row>
    <row r="544" spans="1:4" ht="16.5" customHeight="1" hidden="1">
      <c r="A544" s="128" t="s">
        <v>574</v>
      </c>
      <c r="B544" s="130"/>
      <c r="C544" s="130"/>
      <c r="D544" s="58" t="e">
        <f t="shared" si="8"/>
        <v>#DIV/0!</v>
      </c>
    </row>
    <row r="545" spans="1:4" ht="16.5" customHeight="1" hidden="1">
      <c r="A545" s="128" t="s">
        <v>575</v>
      </c>
      <c r="B545" s="130"/>
      <c r="C545" s="130"/>
      <c r="D545" s="58" t="e">
        <f t="shared" si="8"/>
        <v>#DIV/0!</v>
      </c>
    </row>
    <row r="546" spans="1:4" ht="16.5" customHeight="1" hidden="1">
      <c r="A546" s="128" t="s">
        <v>576</v>
      </c>
      <c r="B546" s="129"/>
      <c r="C546" s="129"/>
      <c r="D546" s="58" t="e">
        <f t="shared" si="8"/>
        <v>#DIV/0!</v>
      </c>
    </row>
    <row r="547" spans="1:4" ht="19.5" customHeight="1">
      <c r="A547" s="128" t="s">
        <v>577</v>
      </c>
      <c r="B547" s="127">
        <f>SUM(B548:B557)</f>
        <v>1091</v>
      </c>
      <c r="C547" s="127">
        <f>SUM(C548:C557)</f>
        <v>1131</v>
      </c>
      <c r="D547" s="58">
        <f t="shared" si="8"/>
        <v>3.6663611365719504</v>
      </c>
    </row>
    <row r="548" spans="1:4" ht="19.5" customHeight="1">
      <c r="A548" s="128" t="s">
        <v>214</v>
      </c>
      <c r="B548" s="129">
        <v>269</v>
      </c>
      <c r="C548" s="129">
        <v>267</v>
      </c>
      <c r="D548" s="58">
        <f t="shared" si="8"/>
        <v>-0.7434944237918302</v>
      </c>
    </row>
    <row r="549" spans="1:4" ht="19.5" customHeight="1">
      <c r="A549" s="128" t="s">
        <v>215</v>
      </c>
      <c r="B549" s="130">
        <v>23</v>
      </c>
      <c r="C549" s="130"/>
      <c r="D549" s="58">
        <f t="shared" si="8"/>
        <v>-100</v>
      </c>
    </row>
    <row r="550" spans="1:4" ht="16.5" customHeight="1" hidden="1">
      <c r="A550" s="128" t="s">
        <v>216</v>
      </c>
      <c r="B550" s="130"/>
      <c r="C550" s="130"/>
      <c r="D550" s="58" t="e">
        <f t="shared" si="8"/>
        <v>#DIV/0!</v>
      </c>
    </row>
    <row r="551" spans="1:4" ht="16.5" customHeight="1" hidden="1">
      <c r="A551" s="128" t="s">
        <v>578</v>
      </c>
      <c r="B551" s="130"/>
      <c r="C551" s="130"/>
      <c r="D551" s="58" t="e">
        <f t="shared" si="8"/>
        <v>#DIV/0!</v>
      </c>
    </row>
    <row r="552" spans="1:4" ht="19.5" customHeight="1">
      <c r="A552" s="128" t="s">
        <v>579</v>
      </c>
      <c r="B552" s="129">
        <v>754</v>
      </c>
      <c r="C552" s="129">
        <v>793</v>
      </c>
      <c r="D552" s="58">
        <f t="shared" si="8"/>
        <v>5.172413793103445</v>
      </c>
    </row>
    <row r="553" spans="1:4" ht="16.5" customHeight="1" hidden="1">
      <c r="A553" s="128" t="s">
        <v>580</v>
      </c>
      <c r="B553" s="130"/>
      <c r="C553" s="130"/>
      <c r="D553" s="58" t="e">
        <f t="shared" si="8"/>
        <v>#DIV/0!</v>
      </c>
    </row>
    <row r="554" spans="1:4" ht="16.5" customHeight="1" hidden="1">
      <c r="A554" s="128" t="s">
        <v>581</v>
      </c>
      <c r="B554" s="129"/>
      <c r="C554" s="129"/>
      <c r="D554" s="58" t="e">
        <f t="shared" si="8"/>
        <v>#DIV/0!</v>
      </c>
    </row>
    <row r="555" spans="1:4" ht="16.5" customHeight="1" hidden="1">
      <c r="A555" s="128" t="s">
        <v>582</v>
      </c>
      <c r="B555" s="129"/>
      <c r="C555" s="129"/>
      <c r="D555" s="58" t="e">
        <f t="shared" si="8"/>
        <v>#DIV/0!</v>
      </c>
    </row>
    <row r="556" spans="1:4" ht="16.5" customHeight="1" hidden="1">
      <c r="A556" s="128" t="s">
        <v>583</v>
      </c>
      <c r="B556" s="130"/>
      <c r="C556" s="130"/>
      <c r="D556" s="58" t="e">
        <f t="shared" si="8"/>
        <v>#DIV/0!</v>
      </c>
    </row>
    <row r="557" spans="1:4" ht="19.5" customHeight="1">
      <c r="A557" s="128" t="s">
        <v>584</v>
      </c>
      <c r="B557" s="129">
        <v>45</v>
      </c>
      <c r="C557" s="129">
        <v>71</v>
      </c>
      <c r="D557" s="58">
        <f t="shared" si="8"/>
        <v>57.77777777777777</v>
      </c>
    </row>
    <row r="558" spans="1:4" ht="19.5" customHeight="1">
      <c r="A558" s="128" t="s">
        <v>585</v>
      </c>
      <c r="B558" s="127">
        <f>SUM(B559:B565)</f>
        <v>1882</v>
      </c>
      <c r="C558" s="127">
        <f>SUM(C559:C565)</f>
        <v>0</v>
      </c>
      <c r="D558" s="58">
        <f t="shared" si="8"/>
        <v>-100</v>
      </c>
    </row>
    <row r="559" spans="1:4" ht="19.5" customHeight="1">
      <c r="A559" s="128" t="s">
        <v>586</v>
      </c>
      <c r="B559" s="129">
        <v>13</v>
      </c>
      <c r="C559" s="129"/>
      <c r="D559" s="58">
        <f t="shared" si="8"/>
        <v>-100</v>
      </c>
    </row>
    <row r="560" spans="1:4" ht="19.5" customHeight="1">
      <c r="A560" s="128" t="s">
        <v>587</v>
      </c>
      <c r="B560" s="129">
        <v>291</v>
      </c>
      <c r="C560" s="129"/>
      <c r="D560" s="58">
        <f t="shared" si="8"/>
        <v>-100</v>
      </c>
    </row>
    <row r="561" spans="1:4" ht="16.5" customHeight="1" hidden="1">
      <c r="A561" s="128" t="s">
        <v>588</v>
      </c>
      <c r="B561" s="129"/>
      <c r="C561" s="129"/>
      <c r="D561" s="58" t="e">
        <f t="shared" si="8"/>
        <v>#DIV/0!</v>
      </c>
    </row>
    <row r="562" spans="1:4" ht="19.5" customHeight="1">
      <c r="A562" s="128" t="s">
        <v>589</v>
      </c>
      <c r="B562" s="130">
        <v>83</v>
      </c>
      <c r="C562" s="130"/>
      <c r="D562" s="58">
        <f t="shared" si="8"/>
        <v>-100</v>
      </c>
    </row>
    <row r="563" spans="1:4" ht="19.5" customHeight="1">
      <c r="A563" s="128" t="s">
        <v>590</v>
      </c>
      <c r="B563" s="129">
        <v>72</v>
      </c>
      <c r="C563" s="129"/>
      <c r="D563" s="58">
        <f t="shared" si="8"/>
        <v>-100</v>
      </c>
    </row>
    <row r="564" spans="1:4" ht="19.5" customHeight="1">
      <c r="A564" s="128" t="s">
        <v>591</v>
      </c>
      <c r="B564" s="129">
        <v>750</v>
      </c>
      <c r="C564" s="129"/>
      <c r="D564" s="58">
        <f t="shared" si="8"/>
        <v>-100</v>
      </c>
    </row>
    <row r="565" spans="1:4" ht="19.5" customHeight="1">
      <c r="A565" s="128" t="s">
        <v>592</v>
      </c>
      <c r="B565" s="130">
        <v>673</v>
      </c>
      <c r="C565" s="130"/>
      <c r="D565" s="58">
        <f t="shared" si="8"/>
        <v>-100</v>
      </c>
    </row>
    <row r="566" spans="1:4" ht="16.5" customHeight="1" hidden="1">
      <c r="A566" s="128" t="s">
        <v>632</v>
      </c>
      <c r="B566" s="130">
        <v>0</v>
      </c>
      <c r="C566" s="130">
        <v>0</v>
      </c>
      <c r="D566" s="58" t="e">
        <f t="shared" si="8"/>
        <v>#DIV/0!</v>
      </c>
    </row>
    <row r="567" spans="1:4" ht="19.5" customHeight="1">
      <c r="A567" s="128" t="s">
        <v>593</v>
      </c>
      <c r="B567" s="127">
        <f>SUM(B568:B572)</f>
        <v>12376</v>
      </c>
      <c r="C567" s="127">
        <f>SUM(C568:C572)</f>
        <v>765</v>
      </c>
      <c r="D567" s="58">
        <f t="shared" si="8"/>
        <v>-93.81868131868131</v>
      </c>
    </row>
    <row r="568" spans="1:4" ht="19.5" customHeight="1">
      <c r="A568" s="128" t="s">
        <v>594</v>
      </c>
      <c r="B568" s="130">
        <v>3483</v>
      </c>
      <c r="C568" s="130">
        <v>248</v>
      </c>
      <c r="D568" s="58">
        <f t="shared" si="8"/>
        <v>-92.87970140683319</v>
      </c>
    </row>
    <row r="569" spans="1:4" ht="19.5" customHeight="1">
      <c r="A569" s="128" t="s">
        <v>595</v>
      </c>
      <c r="B569" s="130">
        <v>8630</v>
      </c>
      <c r="C569" s="130">
        <v>259</v>
      </c>
      <c r="D569" s="58">
        <f t="shared" si="8"/>
        <v>-96.99884125144844</v>
      </c>
    </row>
    <row r="570" spans="1:4" ht="19.5" customHeight="1">
      <c r="A570" s="128" t="s">
        <v>596</v>
      </c>
      <c r="B570" s="129">
        <v>263</v>
      </c>
      <c r="C570" s="129">
        <v>258</v>
      </c>
      <c r="D570" s="58">
        <f t="shared" si="8"/>
        <v>-1.9011406844106489</v>
      </c>
    </row>
    <row r="571" spans="1:4" ht="16.5" customHeight="1" hidden="1">
      <c r="A571" s="128" t="s">
        <v>597</v>
      </c>
      <c r="B571" s="130">
        <v>0</v>
      </c>
      <c r="C571" s="130">
        <v>0</v>
      </c>
      <c r="D571" s="58" t="e">
        <f t="shared" si="8"/>
        <v>#DIV/0!</v>
      </c>
    </row>
    <row r="572" spans="1:4" ht="16.5" customHeight="1" hidden="1">
      <c r="A572" s="128" t="s">
        <v>598</v>
      </c>
      <c r="B572" s="130">
        <v>0</v>
      </c>
      <c r="C572" s="130">
        <v>0</v>
      </c>
      <c r="D572" s="58" t="e">
        <f t="shared" si="8"/>
        <v>#DIV/0!</v>
      </c>
    </row>
    <row r="573" spans="1:4" ht="16.5" customHeight="1" hidden="1">
      <c r="A573" s="128" t="s">
        <v>599</v>
      </c>
      <c r="B573" s="127">
        <f>SUM(B574:B576)</f>
        <v>0</v>
      </c>
      <c r="C573" s="127">
        <f>SUM(C574:C576)</f>
        <v>0</v>
      </c>
      <c r="D573" s="58" t="e">
        <f t="shared" si="8"/>
        <v>#DIV/0!</v>
      </c>
    </row>
    <row r="574" spans="1:4" ht="16.5" customHeight="1" hidden="1">
      <c r="A574" s="128" t="s">
        <v>600</v>
      </c>
      <c r="B574" s="130">
        <v>0</v>
      </c>
      <c r="C574" s="130">
        <v>0</v>
      </c>
      <c r="D574" s="58" t="e">
        <f t="shared" si="8"/>
        <v>#DIV/0!</v>
      </c>
    </row>
    <row r="575" spans="1:4" ht="16.5" customHeight="1" hidden="1">
      <c r="A575" s="128" t="s">
        <v>601</v>
      </c>
      <c r="B575" s="130">
        <v>0</v>
      </c>
      <c r="C575" s="130">
        <v>0</v>
      </c>
      <c r="D575" s="58" t="e">
        <f t="shared" si="8"/>
        <v>#DIV/0!</v>
      </c>
    </row>
    <row r="576" spans="1:4" ht="16.5" customHeight="1" hidden="1">
      <c r="A576" s="128" t="s">
        <v>602</v>
      </c>
      <c r="B576" s="129"/>
      <c r="C576" s="129"/>
      <c r="D576" s="58" t="e">
        <f t="shared" si="8"/>
        <v>#DIV/0!</v>
      </c>
    </row>
    <row r="577" spans="1:4" ht="19.5" customHeight="1">
      <c r="A577" s="128" t="s">
        <v>603</v>
      </c>
      <c r="B577" s="127">
        <f>SUM(B578:B590)</f>
        <v>50</v>
      </c>
      <c r="C577" s="127">
        <f>SUM(C578:C590)</f>
        <v>50</v>
      </c>
      <c r="D577" s="58">
        <f t="shared" si="8"/>
        <v>0</v>
      </c>
    </row>
    <row r="578" spans="1:4" ht="16.5" customHeight="1" hidden="1">
      <c r="A578" s="128" t="s">
        <v>604</v>
      </c>
      <c r="B578" s="130">
        <v>0</v>
      </c>
      <c r="C578" s="130">
        <v>0</v>
      </c>
      <c r="D578" s="58" t="e">
        <f t="shared" si="8"/>
        <v>#DIV/0!</v>
      </c>
    </row>
    <row r="579" spans="1:4" ht="16.5" customHeight="1" hidden="1">
      <c r="A579" s="128" t="s">
        <v>605</v>
      </c>
      <c r="B579" s="130">
        <v>0</v>
      </c>
      <c r="C579" s="130">
        <v>0</v>
      </c>
      <c r="D579" s="58" t="e">
        <f t="shared" si="8"/>
        <v>#DIV/0!</v>
      </c>
    </row>
    <row r="580" spans="1:4" ht="16.5" customHeight="1" hidden="1">
      <c r="A580" s="128" t="s">
        <v>606</v>
      </c>
      <c r="B580" s="130">
        <v>0</v>
      </c>
      <c r="C580" s="130">
        <v>0</v>
      </c>
      <c r="D580" s="58" t="e">
        <f aca="true" t="shared" si="9" ref="D580:D590">C580/B580*100-100</f>
        <v>#DIV/0!</v>
      </c>
    </row>
    <row r="581" spans="1:4" ht="16.5" customHeight="1" hidden="1">
      <c r="A581" s="128" t="s">
        <v>607</v>
      </c>
      <c r="B581" s="130">
        <v>0</v>
      </c>
      <c r="C581" s="130">
        <v>0</v>
      </c>
      <c r="D581" s="58" t="e">
        <f t="shared" si="9"/>
        <v>#DIV/0!</v>
      </c>
    </row>
    <row r="582" spans="1:4" ht="16.5" customHeight="1" hidden="1">
      <c r="A582" s="128" t="s">
        <v>608</v>
      </c>
      <c r="B582" s="130">
        <v>0</v>
      </c>
      <c r="C582" s="130">
        <v>0</v>
      </c>
      <c r="D582" s="58" t="e">
        <f t="shared" si="9"/>
        <v>#DIV/0!</v>
      </c>
    </row>
    <row r="583" spans="1:4" ht="16.5" customHeight="1" hidden="1">
      <c r="A583" s="128" t="s">
        <v>609</v>
      </c>
      <c r="B583" s="130">
        <v>0</v>
      </c>
      <c r="C583" s="130">
        <v>0</v>
      </c>
      <c r="D583" s="58" t="e">
        <f t="shared" si="9"/>
        <v>#DIV/0!</v>
      </c>
    </row>
    <row r="584" spans="1:4" ht="16.5" customHeight="1" hidden="1">
      <c r="A584" s="128" t="s">
        <v>610</v>
      </c>
      <c r="B584" s="130">
        <v>0</v>
      </c>
      <c r="C584" s="130">
        <v>0</v>
      </c>
      <c r="D584" s="58" t="e">
        <f t="shared" si="9"/>
        <v>#DIV/0!</v>
      </c>
    </row>
    <row r="585" spans="1:4" ht="16.5" customHeight="1" hidden="1">
      <c r="A585" s="128" t="s">
        <v>611</v>
      </c>
      <c r="B585" s="130">
        <v>0</v>
      </c>
      <c r="C585" s="130">
        <v>0</v>
      </c>
      <c r="D585" s="58" t="e">
        <f t="shared" si="9"/>
        <v>#DIV/0!</v>
      </c>
    </row>
    <row r="586" spans="1:4" ht="16.5" customHeight="1" hidden="1">
      <c r="A586" s="128" t="s">
        <v>612</v>
      </c>
      <c r="B586" s="130">
        <v>0</v>
      </c>
      <c r="C586" s="130">
        <v>0</v>
      </c>
      <c r="D586" s="58" t="e">
        <f t="shared" si="9"/>
        <v>#DIV/0!</v>
      </c>
    </row>
    <row r="587" spans="1:4" ht="16.5" customHeight="1" hidden="1">
      <c r="A587" s="128" t="s">
        <v>613</v>
      </c>
      <c r="B587" s="130">
        <v>0</v>
      </c>
      <c r="C587" s="130">
        <v>0</v>
      </c>
      <c r="D587" s="58" t="e">
        <f t="shared" si="9"/>
        <v>#DIV/0!</v>
      </c>
    </row>
    <row r="588" spans="1:4" ht="16.5" customHeight="1" hidden="1">
      <c r="A588" s="128" t="s">
        <v>614</v>
      </c>
      <c r="B588" s="129"/>
      <c r="C588" s="129"/>
      <c r="D588" s="58" t="e">
        <f t="shared" si="9"/>
        <v>#DIV/0!</v>
      </c>
    </row>
    <row r="589" spans="1:4" ht="16.5" customHeight="1" hidden="1">
      <c r="A589" s="128" t="s">
        <v>615</v>
      </c>
      <c r="B589" s="130">
        <v>0</v>
      </c>
      <c r="C589" s="130">
        <v>0</v>
      </c>
      <c r="D589" s="58" t="e">
        <f t="shared" si="9"/>
        <v>#DIV/0!</v>
      </c>
    </row>
    <row r="590" spans="1:4" ht="19.5" customHeight="1">
      <c r="A590" s="128" t="s">
        <v>616</v>
      </c>
      <c r="B590" s="129">
        <v>50</v>
      </c>
      <c r="C590" s="129">
        <v>50</v>
      </c>
      <c r="D590" s="58">
        <f t="shared" si="9"/>
        <v>0</v>
      </c>
    </row>
    <row r="591" spans="1:4" ht="19.5" customHeight="1">
      <c r="A591" s="128" t="s">
        <v>617</v>
      </c>
      <c r="B591" s="127">
        <f>SUM(B592:B598)</f>
        <v>288</v>
      </c>
      <c r="C591" s="127">
        <f>SUM(C592:C598)</f>
        <v>774</v>
      </c>
      <c r="D591" s="58">
        <f aca="true" t="shared" si="10" ref="D591:D643">C591/B591*100-100</f>
        <v>168.75</v>
      </c>
    </row>
    <row r="592" spans="1:4" ht="16.5" customHeight="1" hidden="1">
      <c r="A592" s="128" t="s">
        <v>618</v>
      </c>
      <c r="B592" s="130">
        <v>0</v>
      </c>
      <c r="C592" s="130">
        <v>0</v>
      </c>
      <c r="D592" s="58" t="e">
        <f t="shared" si="10"/>
        <v>#DIV/0!</v>
      </c>
    </row>
    <row r="593" spans="1:4" ht="16.5" customHeight="1" hidden="1">
      <c r="A593" s="128" t="s">
        <v>619</v>
      </c>
      <c r="B593" s="130">
        <v>0</v>
      </c>
      <c r="C593" s="130">
        <v>0</v>
      </c>
      <c r="D593" s="58" t="e">
        <f t="shared" si="10"/>
        <v>#DIV/0!</v>
      </c>
    </row>
    <row r="594" spans="1:4" ht="19.5" customHeight="1">
      <c r="A594" s="128" t="s">
        <v>620</v>
      </c>
      <c r="B594" s="129">
        <v>60</v>
      </c>
      <c r="C594" s="129">
        <v>110</v>
      </c>
      <c r="D594" s="58">
        <f t="shared" si="10"/>
        <v>83.33333333333331</v>
      </c>
    </row>
    <row r="595" spans="1:4" ht="19.5" customHeight="1">
      <c r="A595" s="128" t="s">
        <v>621</v>
      </c>
      <c r="B595" s="129">
        <v>37</v>
      </c>
      <c r="C595" s="129">
        <v>44</v>
      </c>
      <c r="D595" s="58">
        <f t="shared" si="10"/>
        <v>18.91891891891892</v>
      </c>
    </row>
    <row r="596" spans="1:4" ht="19.5" customHeight="1">
      <c r="A596" s="128" t="s">
        <v>622</v>
      </c>
      <c r="B596" s="129">
        <v>191</v>
      </c>
      <c r="C596" s="129">
        <v>620</v>
      </c>
      <c r="D596" s="58">
        <f t="shared" si="10"/>
        <v>224.60732984293196</v>
      </c>
    </row>
    <row r="597" spans="1:4" ht="16.5" customHeight="1" hidden="1">
      <c r="A597" s="128" t="s">
        <v>623</v>
      </c>
      <c r="B597" s="129"/>
      <c r="C597" s="129"/>
      <c r="D597" s="58" t="e">
        <f t="shared" si="10"/>
        <v>#DIV/0!</v>
      </c>
    </row>
    <row r="598" spans="1:4" ht="16.5" customHeight="1" hidden="1">
      <c r="A598" s="128" t="s">
        <v>624</v>
      </c>
      <c r="B598" s="129"/>
      <c r="C598" s="129"/>
      <c r="D598" s="58" t="e">
        <f t="shared" si="10"/>
        <v>#DIV/0!</v>
      </c>
    </row>
    <row r="599" spans="1:4" ht="19.5" customHeight="1">
      <c r="A599" s="128" t="s">
        <v>625</v>
      </c>
      <c r="B599" s="127">
        <f>SUM(B600:B604)</f>
        <v>135</v>
      </c>
      <c r="C599" s="127">
        <f>SUM(C600:C604)</f>
        <v>155</v>
      </c>
      <c r="D599" s="58">
        <f t="shared" si="10"/>
        <v>14.81481481481481</v>
      </c>
    </row>
    <row r="600" spans="1:4" ht="16.5" customHeight="1" hidden="1">
      <c r="A600" s="128" t="s">
        <v>626</v>
      </c>
      <c r="B600" s="130">
        <v>0</v>
      </c>
      <c r="C600" s="130">
        <v>0</v>
      </c>
      <c r="D600" s="58" t="e">
        <f t="shared" si="10"/>
        <v>#DIV/0!</v>
      </c>
    </row>
    <row r="601" spans="1:4" ht="19.5" customHeight="1">
      <c r="A601" s="128" t="s">
        <v>635</v>
      </c>
      <c r="B601" s="129">
        <v>135</v>
      </c>
      <c r="C601" s="129">
        <v>155</v>
      </c>
      <c r="D601" s="58">
        <f t="shared" si="10"/>
        <v>14.81481481481481</v>
      </c>
    </row>
    <row r="602" spans="1:4" ht="16.5" customHeight="1" hidden="1">
      <c r="A602" s="128" t="s">
        <v>636</v>
      </c>
      <c r="B602" s="129"/>
      <c r="C602" s="129"/>
      <c r="D602" s="58" t="e">
        <f t="shared" si="10"/>
        <v>#DIV/0!</v>
      </c>
    </row>
    <row r="603" spans="1:4" ht="16.5" customHeight="1" hidden="1">
      <c r="A603" s="128" t="s">
        <v>637</v>
      </c>
      <c r="B603" s="130">
        <v>0</v>
      </c>
      <c r="C603" s="130">
        <v>0</v>
      </c>
      <c r="D603" s="58" t="e">
        <f t="shared" si="10"/>
        <v>#DIV/0!</v>
      </c>
    </row>
    <row r="604" spans="1:4" ht="16.5" customHeight="1" hidden="1">
      <c r="A604" s="128" t="s">
        <v>638</v>
      </c>
      <c r="B604" s="130">
        <v>0</v>
      </c>
      <c r="C604" s="130">
        <v>0</v>
      </c>
      <c r="D604" s="58" t="e">
        <f t="shared" si="10"/>
        <v>#DIV/0!</v>
      </c>
    </row>
    <row r="605" spans="1:4" ht="19.5" customHeight="1">
      <c r="A605" s="128" t="s">
        <v>639</v>
      </c>
      <c r="B605" s="127">
        <f>SUM(B606:B611)</f>
        <v>60</v>
      </c>
      <c r="C605" s="127">
        <f>SUM(C606:C611)</f>
        <v>42</v>
      </c>
      <c r="D605" s="58">
        <f t="shared" si="10"/>
        <v>-30</v>
      </c>
    </row>
    <row r="606" spans="1:4" ht="19.5" customHeight="1">
      <c r="A606" s="128" t="s">
        <v>640</v>
      </c>
      <c r="B606" s="129">
        <v>20</v>
      </c>
      <c r="C606" s="129">
        <v>20</v>
      </c>
      <c r="D606" s="58">
        <f t="shared" si="10"/>
        <v>0</v>
      </c>
    </row>
    <row r="607" spans="1:4" ht="16.5" customHeight="1" hidden="1">
      <c r="A607" s="128" t="s">
        <v>641</v>
      </c>
      <c r="B607" s="130">
        <v>0</v>
      </c>
      <c r="C607" s="130"/>
      <c r="D607" s="58" t="e">
        <f t="shared" si="10"/>
        <v>#DIV/0!</v>
      </c>
    </row>
    <row r="608" spans="1:4" ht="16.5" customHeight="1" hidden="1">
      <c r="A608" s="128" t="s">
        <v>642</v>
      </c>
      <c r="B608" s="130">
        <v>0</v>
      </c>
      <c r="C608" s="130"/>
      <c r="D608" s="58" t="e">
        <f t="shared" si="10"/>
        <v>#DIV/0!</v>
      </c>
    </row>
    <row r="609" spans="1:4" ht="19.5" customHeight="1">
      <c r="A609" s="128" t="s">
        <v>643</v>
      </c>
      <c r="B609" s="130">
        <v>40</v>
      </c>
      <c r="C609" s="130">
        <v>22</v>
      </c>
      <c r="D609" s="58">
        <f t="shared" si="10"/>
        <v>-44.99999999999999</v>
      </c>
    </row>
    <row r="610" spans="1:4" ht="16.5" customHeight="1" hidden="1">
      <c r="A610" s="128" t="s">
        <v>644</v>
      </c>
      <c r="B610" s="129"/>
      <c r="C610" s="129"/>
      <c r="D610" s="58" t="e">
        <f t="shared" si="10"/>
        <v>#DIV/0!</v>
      </c>
    </row>
    <row r="611" spans="1:4" ht="16.5" customHeight="1" hidden="1">
      <c r="A611" s="128" t="s">
        <v>645</v>
      </c>
      <c r="B611" s="130">
        <v>0</v>
      </c>
      <c r="C611" s="130">
        <v>0</v>
      </c>
      <c r="D611" s="58" t="e">
        <f t="shared" si="10"/>
        <v>#DIV/0!</v>
      </c>
    </row>
    <row r="612" spans="1:4" ht="19.5" customHeight="1">
      <c r="A612" s="128" t="s">
        <v>646</v>
      </c>
      <c r="B612" s="127">
        <f>SUM(B613:B619)</f>
        <v>583</v>
      </c>
      <c r="C612" s="127">
        <f>SUM(C613:C619)</f>
        <v>624</v>
      </c>
      <c r="D612" s="58">
        <f t="shared" si="10"/>
        <v>7.032590051457973</v>
      </c>
    </row>
    <row r="613" spans="1:4" ht="19.5" customHeight="1">
      <c r="A613" s="128" t="s">
        <v>214</v>
      </c>
      <c r="B613" s="129">
        <v>109</v>
      </c>
      <c r="C613" s="129">
        <v>107</v>
      </c>
      <c r="D613" s="58">
        <f t="shared" si="10"/>
        <v>-1.8348623853211024</v>
      </c>
    </row>
    <row r="614" spans="1:4" ht="16.5" customHeight="1" hidden="1">
      <c r="A614" s="128" t="s">
        <v>215</v>
      </c>
      <c r="B614" s="130"/>
      <c r="C614" s="130"/>
      <c r="D614" s="58" t="e">
        <f t="shared" si="10"/>
        <v>#DIV/0!</v>
      </c>
    </row>
    <row r="615" spans="1:4" ht="16.5" customHeight="1" hidden="1">
      <c r="A615" s="128" t="s">
        <v>216</v>
      </c>
      <c r="B615" s="130"/>
      <c r="C615" s="130"/>
      <c r="D615" s="58" t="e">
        <f t="shared" si="10"/>
        <v>#DIV/0!</v>
      </c>
    </row>
    <row r="616" spans="1:4" ht="16.5" customHeight="1" hidden="1">
      <c r="A616" s="128" t="s">
        <v>647</v>
      </c>
      <c r="B616" s="129"/>
      <c r="C616" s="129"/>
      <c r="D616" s="58" t="e">
        <f t="shared" si="10"/>
        <v>#DIV/0!</v>
      </c>
    </row>
    <row r="617" spans="1:4" ht="16.5" customHeight="1" hidden="1">
      <c r="A617" s="128" t="s">
        <v>648</v>
      </c>
      <c r="B617" s="129"/>
      <c r="C617" s="129"/>
      <c r="D617" s="58" t="e">
        <f t="shared" si="10"/>
        <v>#DIV/0!</v>
      </c>
    </row>
    <row r="618" spans="1:4" ht="16.5" customHeight="1" hidden="1">
      <c r="A618" s="128" t="s">
        <v>649</v>
      </c>
      <c r="B618" s="130"/>
      <c r="C618" s="130"/>
      <c r="D618" s="58" t="e">
        <f t="shared" si="10"/>
        <v>#DIV/0!</v>
      </c>
    </row>
    <row r="619" spans="1:4" ht="19.5" customHeight="1">
      <c r="A619" s="128" t="s">
        <v>650</v>
      </c>
      <c r="B619" s="129">
        <v>474</v>
      </c>
      <c r="C619" s="129">
        <v>517</v>
      </c>
      <c r="D619" s="58">
        <f t="shared" si="10"/>
        <v>9.0717299578059</v>
      </c>
    </row>
    <row r="620" spans="1:4" ht="16.5" customHeight="1" hidden="1">
      <c r="A620" s="128" t="s">
        <v>651</v>
      </c>
      <c r="B620" s="127">
        <f>SUM(B621:B624)</f>
        <v>0</v>
      </c>
      <c r="C620" s="127">
        <f>SUM(C621:C624)</f>
        <v>0</v>
      </c>
      <c r="D620" s="58" t="e">
        <f t="shared" si="10"/>
        <v>#DIV/0!</v>
      </c>
    </row>
    <row r="621" spans="1:4" ht="16.5" customHeight="1" hidden="1">
      <c r="A621" s="128" t="s">
        <v>652</v>
      </c>
      <c r="B621" s="130">
        <v>0</v>
      </c>
      <c r="C621" s="130">
        <v>0</v>
      </c>
      <c r="D621" s="58" t="e">
        <f t="shared" si="10"/>
        <v>#DIV/0!</v>
      </c>
    </row>
    <row r="622" spans="1:4" ht="16.5" customHeight="1" hidden="1">
      <c r="A622" s="128" t="s">
        <v>653</v>
      </c>
      <c r="B622" s="129"/>
      <c r="C622" s="129"/>
      <c r="D622" s="58" t="e">
        <f t="shared" si="10"/>
        <v>#DIV/0!</v>
      </c>
    </row>
    <row r="623" spans="1:4" ht="16.5" customHeight="1" hidden="1">
      <c r="A623" s="128" t="s">
        <v>654</v>
      </c>
      <c r="B623" s="130">
        <v>0</v>
      </c>
      <c r="C623" s="130">
        <v>0</v>
      </c>
      <c r="D623" s="58" t="e">
        <f t="shared" si="10"/>
        <v>#DIV/0!</v>
      </c>
    </row>
    <row r="624" spans="1:4" ht="16.5" customHeight="1" hidden="1">
      <c r="A624" s="128" t="s">
        <v>655</v>
      </c>
      <c r="B624" s="130">
        <v>0</v>
      </c>
      <c r="C624" s="130">
        <v>0</v>
      </c>
      <c r="D624" s="58" t="e">
        <f t="shared" si="10"/>
        <v>#DIV/0!</v>
      </c>
    </row>
    <row r="625" spans="1:4" ht="19.5" customHeight="1">
      <c r="A625" s="128" t="s">
        <v>656</v>
      </c>
      <c r="B625" s="127">
        <f>SUM(B626:B629)</f>
        <v>39</v>
      </c>
      <c r="C625" s="127">
        <f>SUM(C626:C629)</f>
        <v>91</v>
      </c>
      <c r="D625" s="58">
        <f t="shared" si="10"/>
        <v>133.33333333333334</v>
      </c>
    </row>
    <row r="626" spans="1:4" ht="16.5" customHeight="1" hidden="1">
      <c r="A626" s="128" t="s">
        <v>214</v>
      </c>
      <c r="B626" s="129"/>
      <c r="C626" s="129">
        <v>44</v>
      </c>
      <c r="D626" s="58" t="e">
        <f t="shared" si="10"/>
        <v>#DIV/0!</v>
      </c>
    </row>
    <row r="627" spans="1:4" ht="16.5" customHeight="1" hidden="1">
      <c r="A627" s="128" t="s">
        <v>215</v>
      </c>
      <c r="B627" s="130"/>
      <c r="C627" s="130"/>
      <c r="D627" s="58" t="e">
        <f t="shared" si="10"/>
        <v>#DIV/0!</v>
      </c>
    </row>
    <row r="628" spans="1:4" ht="16.5" customHeight="1" hidden="1">
      <c r="A628" s="128" t="s">
        <v>216</v>
      </c>
      <c r="B628" s="130"/>
      <c r="C628" s="130"/>
      <c r="D628" s="58" t="e">
        <f t="shared" si="10"/>
        <v>#DIV/0!</v>
      </c>
    </row>
    <row r="629" spans="1:4" ht="19.5" customHeight="1">
      <c r="A629" s="128" t="s">
        <v>657</v>
      </c>
      <c r="B629" s="129">
        <v>39</v>
      </c>
      <c r="C629" s="129">
        <v>47</v>
      </c>
      <c r="D629" s="58">
        <f t="shared" si="10"/>
        <v>20.51282051282051</v>
      </c>
    </row>
    <row r="630" spans="1:4" ht="19.5" customHeight="1">
      <c r="A630" s="128" t="s">
        <v>78</v>
      </c>
      <c r="B630" s="127">
        <f>SUM(B631:B632)</f>
        <v>1022</v>
      </c>
      <c r="C630" s="127">
        <f>SUM(C631:C632)</f>
        <v>1050</v>
      </c>
      <c r="D630" s="58">
        <f t="shared" si="10"/>
        <v>2.7397260273972677</v>
      </c>
    </row>
    <row r="631" spans="1:4" ht="19.5" customHeight="1">
      <c r="A631" s="128" t="s">
        <v>77</v>
      </c>
      <c r="B631" s="129">
        <v>292</v>
      </c>
      <c r="C631" s="129">
        <v>300</v>
      </c>
      <c r="D631" s="58">
        <f t="shared" si="10"/>
        <v>2.7397260273972677</v>
      </c>
    </row>
    <row r="632" spans="1:4" ht="19.5" customHeight="1">
      <c r="A632" s="128" t="s">
        <v>76</v>
      </c>
      <c r="B632" s="129">
        <v>730</v>
      </c>
      <c r="C632" s="129">
        <v>750</v>
      </c>
      <c r="D632" s="58">
        <f t="shared" si="10"/>
        <v>2.7397260273972677</v>
      </c>
    </row>
    <row r="633" spans="1:4" ht="19.5" customHeight="1">
      <c r="A633" s="128" t="s">
        <v>75</v>
      </c>
      <c r="B633" s="127">
        <f>SUM(B634:B635)</f>
        <v>49</v>
      </c>
      <c r="C633" s="127">
        <f>SUM(C634:C635)</f>
        <v>59</v>
      </c>
      <c r="D633" s="58">
        <f t="shared" si="10"/>
        <v>20.40816326530613</v>
      </c>
    </row>
    <row r="634" spans="1:4" ht="16.5" customHeight="1" hidden="1">
      <c r="A634" s="128" t="s">
        <v>74</v>
      </c>
      <c r="B634" s="130">
        <v>0</v>
      </c>
      <c r="C634" s="130"/>
      <c r="D634" s="58" t="e">
        <f t="shared" si="10"/>
        <v>#DIV/0!</v>
      </c>
    </row>
    <row r="635" spans="1:4" ht="19.5" customHeight="1">
      <c r="A635" s="128" t="s">
        <v>73</v>
      </c>
      <c r="B635" s="129">
        <v>49</v>
      </c>
      <c r="C635" s="129">
        <v>59</v>
      </c>
      <c r="D635" s="58">
        <f t="shared" si="10"/>
        <v>20.40816326530613</v>
      </c>
    </row>
    <row r="636" spans="1:4" ht="19.5" customHeight="1">
      <c r="A636" s="128" t="s">
        <v>72</v>
      </c>
      <c r="B636" s="127">
        <f>SUM(B637:B638)</f>
        <v>510</v>
      </c>
      <c r="C636" s="127">
        <f>SUM(C637:C638)</f>
        <v>520</v>
      </c>
      <c r="D636" s="58">
        <f t="shared" si="10"/>
        <v>1.9607843137254832</v>
      </c>
    </row>
    <row r="637" spans="1:4" ht="16.5" customHeight="1" hidden="1">
      <c r="A637" s="128" t="s">
        <v>71</v>
      </c>
      <c r="B637" s="130">
        <v>0</v>
      </c>
      <c r="C637" s="130">
        <v>0</v>
      </c>
      <c r="D637" s="58" t="e">
        <f t="shared" si="10"/>
        <v>#DIV/0!</v>
      </c>
    </row>
    <row r="638" spans="1:4" ht="19.5" customHeight="1">
      <c r="A638" s="128" t="s">
        <v>70</v>
      </c>
      <c r="B638" s="129">
        <v>510</v>
      </c>
      <c r="C638" s="129">
        <v>520</v>
      </c>
      <c r="D638" s="58">
        <f t="shared" si="10"/>
        <v>1.9607843137254832</v>
      </c>
    </row>
    <row r="639" spans="1:4" ht="16.5" customHeight="1" hidden="1">
      <c r="A639" s="128" t="s">
        <v>658</v>
      </c>
      <c r="B639" s="131">
        <v>0</v>
      </c>
      <c r="C639" s="131">
        <v>0</v>
      </c>
      <c r="D639" s="58" t="e">
        <f t="shared" si="10"/>
        <v>#DIV/0!</v>
      </c>
    </row>
    <row r="640" spans="1:4" ht="16.5" customHeight="1" hidden="1">
      <c r="A640" s="128" t="s">
        <v>659</v>
      </c>
      <c r="B640" s="130">
        <v>0</v>
      </c>
      <c r="C640" s="130">
        <v>0</v>
      </c>
      <c r="D640" s="58" t="e">
        <f t="shared" si="10"/>
        <v>#DIV/0!</v>
      </c>
    </row>
    <row r="641" spans="1:4" ht="16.5" customHeight="1" hidden="1">
      <c r="A641" s="128" t="s">
        <v>660</v>
      </c>
      <c r="B641" s="130">
        <v>0</v>
      </c>
      <c r="C641" s="130">
        <v>0</v>
      </c>
      <c r="D641" s="58" t="e">
        <f t="shared" si="10"/>
        <v>#DIV/0!</v>
      </c>
    </row>
    <row r="642" spans="1:4" ht="16.5" customHeight="1" hidden="1">
      <c r="A642" s="128" t="s">
        <v>69</v>
      </c>
      <c r="B642" s="127">
        <f>SUM(B643:B644)</f>
        <v>0</v>
      </c>
      <c r="C642" s="127">
        <f>SUM(C643:C644)</f>
        <v>0</v>
      </c>
      <c r="D642" s="58" t="e">
        <f t="shared" si="10"/>
        <v>#DIV/0!</v>
      </c>
    </row>
    <row r="643" spans="1:4" ht="16.5" customHeight="1" hidden="1">
      <c r="A643" s="128" t="s">
        <v>68</v>
      </c>
      <c r="B643" s="130">
        <v>0</v>
      </c>
      <c r="C643" s="130">
        <v>0</v>
      </c>
      <c r="D643" s="58" t="e">
        <f t="shared" si="10"/>
        <v>#DIV/0!</v>
      </c>
    </row>
    <row r="644" spans="1:4" ht="16.5" customHeight="1" hidden="1">
      <c r="A644" s="128" t="s">
        <v>67</v>
      </c>
      <c r="B644" s="129"/>
      <c r="C644" s="129"/>
      <c r="D644" s="58" t="e">
        <f aca="true" t="shared" si="11" ref="D644:D716">C644/B644*100-100</f>
        <v>#DIV/0!</v>
      </c>
    </row>
    <row r="645" spans="1:4" ht="19.5" customHeight="1">
      <c r="A645" s="128" t="s">
        <v>1429</v>
      </c>
      <c r="B645" s="129"/>
      <c r="C645" s="129">
        <f>SUM(C646:C647)</f>
        <v>9912</v>
      </c>
      <c r="D645" s="58"/>
    </row>
    <row r="646" spans="1:4" ht="19.5" customHeight="1">
      <c r="A646" s="128" t="s">
        <v>1431</v>
      </c>
      <c r="B646" s="129"/>
      <c r="C646" s="129">
        <v>9879</v>
      </c>
      <c r="D646" s="58"/>
    </row>
    <row r="647" spans="1:4" ht="19.5" customHeight="1">
      <c r="A647" s="128" t="s">
        <v>1432</v>
      </c>
      <c r="B647" s="129"/>
      <c r="C647" s="129">
        <v>33</v>
      </c>
      <c r="D647" s="58"/>
    </row>
    <row r="648" spans="1:4" ht="19.5" customHeight="1">
      <c r="A648" s="128" t="s">
        <v>1434</v>
      </c>
      <c r="B648" s="129"/>
      <c r="C648" s="129">
        <f>SUM(C649:C652)</f>
        <v>1420</v>
      </c>
      <c r="D648" s="58"/>
    </row>
    <row r="649" spans="1:4" ht="19.5" customHeight="1">
      <c r="A649" s="128" t="s">
        <v>1433</v>
      </c>
      <c r="B649" s="129"/>
      <c r="C649" s="129">
        <v>161</v>
      </c>
      <c r="D649" s="58"/>
    </row>
    <row r="650" spans="1:4" ht="19.5" customHeight="1">
      <c r="A650" s="128" t="s">
        <v>1435</v>
      </c>
      <c r="B650" s="129"/>
      <c r="C650" s="129">
        <v>71</v>
      </c>
      <c r="D650" s="58"/>
    </row>
    <row r="651" spans="1:4" ht="19.5" customHeight="1">
      <c r="A651" s="128" t="s">
        <v>1436</v>
      </c>
      <c r="B651" s="129"/>
      <c r="C651" s="129">
        <v>85</v>
      </c>
      <c r="D651" s="58"/>
    </row>
    <row r="652" spans="1:4" ht="19.5" customHeight="1">
      <c r="A652" s="128" t="s">
        <v>1437</v>
      </c>
      <c r="B652" s="129"/>
      <c r="C652" s="129">
        <v>1103</v>
      </c>
      <c r="D652" s="58"/>
    </row>
    <row r="653" spans="1:4" ht="19.5" customHeight="1">
      <c r="A653" s="128" t="s">
        <v>1430</v>
      </c>
      <c r="B653" s="129">
        <v>455</v>
      </c>
      <c r="C653" s="129">
        <v>481</v>
      </c>
      <c r="D653" s="58">
        <f>C653/B653*100-100</f>
        <v>5.714285714285722</v>
      </c>
    </row>
    <row r="654" spans="1:4" s="44" customFormat="1" ht="19.5" customHeight="1">
      <c r="A654" s="128" t="s">
        <v>661</v>
      </c>
      <c r="B654" s="127">
        <f>SUM(B655,B660,B673,B677,B689,B699,B702,B706,B716,B717,B720,B724)</f>
        <v>7991</v>
      </c>
      <c r="C654" s="127">
        <f>SUM(C655,C660,C673,C677,C689,C699,C702,C706,C716,C717,C720,C724)</f>
        <v>8301</v>
      </c>
      <c r="D654" s="58">
        <f t="shared" si="11"/>
        <v>3.8793642848204257</v>
      </c>
    </row>
    <row r="655" spans="1:4" ht="19.5" customHeight="1">
      <c r="A655" s="128" t="s">
        <v>66</v>
      </c>
      <c r="B655" s="127">
        <f>SUM(B656:B659)</f>
        <v>432</v>
      </c>
      <c r="C655" s="127">
        <f>SUM(C656:C659)</f>
        <v>674</v>
      </c>
      <c r="D655" s="58">
        <f t="shared" si="11"/>
        <v>56.018518518518505</v>
      </c>
    </row>
    <row r="656" spans="1:4" ht="19.5" customHeight="1">
      <c r="A656" s="128" t="s">
        <v>214</v>
      </c>
      <c r="B656" s="129">
        <v>291</v>
      </c>
      <c r="C656" s="129">
        <v>299</v>
      </c>
      <c r="D656" s="58">
        <f t="shared" si="11"/>
        <v>2.7491408934707806</v>
      </c>
    </row>
    <row r="657" spans="1:4" ht="16.5" customHeight="1" hidden="1">
      <c r="A657" s="128" t="s">
        <v>215</v>
      </c>
      <c r="B657" s="130"/>
      <c r="C657" s="130"/>
      <c r="D657" s="58"/>
    </row>
    <row r="658" spans="1:4" ht="16.5" customHeight="1" hidden="1">
      <c r="A658" s="128" t="s">
        <v>216</v>
      </c>
      <c r="B658" s="130"/>
      <c r="C658" s="130"/>
      <c r="D658" s="58" t="e">
        <f t="shared" si="11"/>
        <v>#DIV/0!</v>
      </c>
    </row>
    <row r="659" spans="1:4" ht="19.5" customHeight="1">
      <c r="A659" s="128" t="s">
        <v>65</v>
      </c>
      <c r="B659" s="129">
        <v>141</v>
      </c>
      <c r="C659" s="129">
        <v>375</v>
      </c>
      <c r="D659" s="58">
        <f t="shared" si="11"/>
        <v>165.9574468085106</v>
      </c>
    </row>
    <row r="660" spans="1:4" ht="19.5" customHeight="1">
      <c r="A660" s="128" t="s">
        <v>662</v>
      </c>
      <c r="B660" s="127">
        <f>SUM(B661:B672)</f>
        <v>1734</v>
      </c>
      <c r="C660" s="127">
        <f>SUM(C661:C672)</f>
        <v>1719</v>
      </c>
      <c r="D660" s="58">
        <f t="shared" si="11"/>
        <v>-0.8650519031141926</v>
      </c>
    </row>
    <row r="661" spans="1:4" ht="19.5" customHeight="1">
      <c r="A661" s="128" t="s">
        <v>64</v>
      </c>
      <c r="B661" s="129">
        <v>1071</v>
      </c>
      <c r="C661" s="129">
        <v>958</v>
      </c>
      <c r="D661" s="58">
        <f t="shared" si="11"/>
        <v>-10.550887021475248</v>
      </c>
    </row>
    <row r="662" spans="1:4" ht="19.5" customHeight="1">
      <c r="A662" s="128" t="s">
        <v>63</v>
      </c>
      <c r="B662" s="129">
        <v>398</v>
      </c>
      <c r="C662" s="129">
        <v>523</v>
      </c>
      <c r="D662" s="58">
        <f t="shared" si="11"/>
        <v>31.4070351758794</v>
      </c>
    </row>
    <row r="663" spans="1:4" ht="16.5" customHeight="1" hidden="1">
      <c r="A663" s="128" t="s">
        <v>62</v>
      </c>
      <c r="B663" s="129"/>
      <c r="C663" s="129"/>
      <c r="D663" s="58" t="e">
        <f t="shared" si="11"/>
        <v>#DIV/0!</v>
      </c>
    </row>
    <row r="664" spans="1:4" ht="16.5" customHeight="1" hidden="1">
      <c r="A664" s="128" t="s">
        <v>61</v>
      </c>
      <c r="B664" s="130">
        <v>0</v>
      </c>
      <c r="C664" s="130"/>
      <c r="D664" s="58" t="e">
        <f t="shared" si="11"/>
        <v>#DIV/0!</v>
      </c>
    </row>
    <row r="665" spans="1:4" ht="16.5" customHeight="1" hidden="1">
      <c r="A665" s="128" t="s">
        <v>663</v>
      </c>
      <c r="B665" s="130">
        <v>0</v>
      </c>
      <c r="C665" s="130"/>
      <c r="D665" s="58" t="e">
        <f t="shared" si="11"/>
        <v>#DIV/0!</v>
      </c>
    </row>
    <row r="666" spans="1:4" ht="19.5" customHeight="1">
      <c r="A666" s="128" t="s">
        <v>60</v>
      </c>
      <c r="B666" s="129">
        <v>265</v>
      </c>
      <c r="C666" s="129">
        <v>238</v>
      </c>
      <c r="D666" s="58">
        <f t="shared" si="11"/>
        <v>-10.188679245283012</v>
      </c>
    </row>
    <row r="667" spans="1:4" ht="16.5" customHeight="1" hidden="1">
      <c r="A667" s="128" t="s">
        <v>59</v>
      </c>
      <c r="B667" s="130">
        <v>0</v>
      </c>
      <c r="C667" s="130"/>
      <c r="D667" s="58" t="e">
        <f t="shared" si="11"/>
        <v>#DIV/0!</v>
      </c>
    </row>
    <row r="668" spans="1:4" ht="16.5" customHeight="1" hidden="1">
      <c r="A668" s="128" t="s">
        <v>58</v>
      </c>
      <c r="B668" s="130">
        <v>0</v>
      </c>
      <c r="C668" s="130"/>
      <c r="D668" s="58" t="e">
        <f t="shared" si="11"/>
        <v>#DIV/0!</v>
      </c>
    </row>
    <row r="669" spans="1:4" ht="16.5" customHeight="1" hidden="1">
      <c r="A669" s="128" t="s">
        <v>664</v>
      </c>
      <c r="B669" s="130">
        <v>0</v>
      </c>
      <c r="C669" s="130"/>
      <c r="D669" s="58" t="e">
        <f t="shared" si="11"/>
        <v>#DIV/0!</v>
      </c>
    </row>
    <row r="670" spans="1:4" ht="16.5" customHeight="1" hidden="1">
      <c r="A670" s="128" t="s">
        <v>57</v>
      </c>
      <c r="B670" s="130">
        <v>0</v>
      </c>
      <c r="C670" s="130"/>
      <c r="D670" s="58" t="e">
        <f t="shared" si="11"/>
        <v>#DIV/0!</v>
      </c>
    </row>
    <row r="671" spans="1:4" ht="16.5" customHeight="1" hidden="1">
      <c r="A671" s="128" t="s">
        <v>56</v>
      </c>
      <c r="B671" s="130">
        <v>0</v>
      </c>
      <c r="C671" s="130"/>
      <c r="D671" s="58" t="e">
        <f t="shared" si="11"/>
        <v>#DIV/0!</v>
      </c>
    </row>
    <row r="672" spans="1:4" ht="16.5" customHeight="1" hidden="1">
      <c r="A672" s="128" t="s">
        <v>665</v>
      </c>
      <c r="B672" s="130">
        <v>0</v>
      </c>
      <c r="C672" s="130"/>
      <c r="D672" s="58" t="e">
        <f t="shared" si="11"/>
        <v>#DIV/0!</v>
      </c>
    </row>
    <row r="673" spans="1:4" ht="19.5" customHeight="1">
      <c r="A673" s="128" t="s">
        <v>55</v>
      </c>
      <c r="B673" s="127">
        <f>SUM(B674:B676)</f>
        <v>1978</v>
      </c>
      <c r="C673" s="127">
        <f>SUM(C674:C676)</f>
        <v>2120</v>
      </c>
      <c r="D673" s="58">
        <f t="shared" si="11"/>
        <v>7.178968655207285</v>
      </c>
    </row>
    <row r="674" spans="1:4" ht="16.5" customHeight="1" hidden="1">
      <c r="A674" s="128" t="s">
        <v>54</v>
      </c>
      <c r="B674" s="130">
        <v>0</v>
      </c>
      <c r="C674" s="130">
        <v>0</v>
      </c>
      <c r="D674" s="58" t="e">
        <f t="shared" si="11"/>
        <v>#DIV/0!</v>
      </c>
    </row>
    <row r="675" spans="1:4" ht="19.5" customHeight="1">
      <c r="A675" s="128" t="s">
        <v>53</v>
      </c>
      <c r="B675" s="130">
        <v>1978</v>
      </c>
      <c r="C675" s="130">
        <v>2120</v>
      </c>
      <c r="D675" s="58">
        <f t="shared" si="11"/>
        <v>7.178968655207285</v>
      </c>
    </row>
    <row r="676" spans="1:4" ht="16.5" customHeight="1" hidden="1">
      <c r="A676" s="128" t="s">
        <v>52</v>
      </c>
      <c r="B676" s="129"/>
      <c r="C676" s="129"/>
      <c r="D676" s="58" t="e">
        <f t="shared" si="11"/>
        <v>#DIV/0!</v>
      </c>
    </row>
    <row r="677" spans="1:4" ht="19.5" customHeight="1">
      <c r="A677" s="128" t="s">
        <v>666</v>
      </c>
      <c r="B677" s="127">
        <f>SUM(B678:B688)</f>
        <v>601</v>
      </c>
      <c r="C677" s="127">
        <f>SUM(C678:C688)</f>
        <v>506</v>
      </c>
      <c r="D677" s="58">
        <f t="shared" si="11"/>
        <v>-15.806988352745421</v>
      </c>
    </row>
    <row r="678" spans="1:4" ht="19.5" customHeight="1">
      <c r="A678" s="128" t="s">
        <v>51</v>
      </c>
      <c r="B678" s="129">
        <v>352</v>
      </c>
      <c r="C678" s="129">
        <v>332</v>
      </c>
      <c r="D678" s="58">
        <f t="shared" si="11"/>
        <v>-5.681818181818173</v>
      </c>
    </row>
    <row r="679" spans="1:4" ht="19.5" customHeight="1">
      <c r="A679" s="128" t="s">
        <v>50</v>
      </c>
      <c r="B679" s="129">
        <v>89</v>
      </c>
      <c r="C679" s="129">
        <v>9</v>
      </c>
      <c r="D679" s="58">
        <f t="shared" si="11"/>
        <v>-89.88764044943821</v>
      </c>
    </row>
    <row r="680" spans="1:4" ht="16.5" customHeight="1" hidden="1">
      <c r="A680" s="128" t="s">
        <v>49</v>
      </c>
      <c r="B680" s="129"/>
      <c r="C680" s="129"/>
      <c r="D680" s="58" t="e">
        <f t="shared" si="11"/>
        <v>#DIV/0!</v>
      </c>
    </row>
    <row r="681" spans="1:4" ht="16.5" customHeight="1" hidden="1">
      <c r="A681" s="128" t="s">
        <v>48</v>
      </c>
      <c r="B681" s="130"/>
      <c r="C681" s="130"/>
      <c r="D681" s="58" t="e">
        <f t="shared" si="11"/>
        <v>#DIV/0!</v>
      </c>
    </row>
    <row r="682" spans="1:4" ht="16.5" customHeight="1" hidden="1">
      <c r="A682" s="128" t="s">
        <v>47</v>
      </c>
      <c r="B682" s="130"/>
      <c r="C682" s="130"/>
      <c r="D682" s="58" t="e">
        <f t="shared" si="11"/>
        <v>#DIV/0!</v>
      </c>
    </row>
    <row r="683" spans="1:4" ht="16.5" customHeight="1" hidden="1">
      <c r="A683" s="128" t="s">
        <v>46</v>
      </c>
      <c r="B683" s="129"/>
      <c r="C683" s="129"/>
      <c r="D683" s="58" t="e">
        <f t="shared" si="11"/>
        <v>#DIV/0!</v>
      </c>
    </row>
    <row r="684" spans="1:4" ht="16.5" customHeight="1" hidden="1">
      <c r="A684" s="128" t="s">
        <v>667</v>
      </c>
      <c r="B684" s="130"/>
      <c r="C684" s="130"/>
      <c r="D684" s="58" t="e">
        <f t="shared" si="11"/>
        <v>#DIV/0!</v>
      </c>
    </row>
    <row r="685" spans="1:4" ht="16.5" customHeight="1" hidden="1">
      <c r="A685" s="128" t="s">
        <v>668</v>
      </c>
      <c r="B685" s="129"/>
      <c r="C685" s="129"/>
      <c r="D685" s="58" t="e">
        <f t="shared" si="11"/>
        <v>#DIV/0!</v>
      </c>
    </row>
    <row r="686" spans="1:4" ht="16.5" customHeight="1" hidden="1">
      <c r="A686" s="128" t="s">
        <v>669</v>
      </c>
      <c r="B686" s="129"/>
      <c r="C686" s="129"/>
      <c r="D686" s="58" t="e">
        <f t="shared" si="11"/>
        <v>#DIV/0!</v>
      </c>
    </row>
    <row r="687" spans="1:4" ht="16.5" customHeight="1" hidden="1">
      <c r="A687" s="128" t="s">
        <v>670</v>
      </c>
      <c r="B687" s="130"/>
      <c r="C687" s="130"/>
      <c r="D687" s="58"/>
    </row>
    <row r="688" spans="1:4" ht="19.5" customHeight="1">
      <c r="A688" s="128" t="s">
        <v>671</v>
      </c>
      <c r="B688" s="129">
        <v>160</v>
      </c>
      <c r="C688" s="129">
        <v>165</v>
      </c>
      <c r="D688" s="58">
        <f t="shared" si="11"/>
        <v>3.125</v>
      </c>
    </row>
    <row r="689" spans="1:4" ht="19.5" customHeight="1">
      <c r="A689" s="128" t="s">
        <v>672</v>
      </c>
      <c r="B689" s="127">
        <f>SUM(B690:B698)</f>
        <v>2443</v>
      </c>
      <c r="C689" s="127">
        <f>SUM(C690:C698)</f>
        <v>0</v>
      </c>
      <c r="D689" s="58">
        <f t="shared" si="11"/>
        <v>-100</v>
      </c>
    </row>
    <row r="690" spans="1:4" ht="19.5" customHeight="1">
      <c r="A690" s="128" t="s">
        <v>673</v>
      </c>
      <c r="B690" s="129">
        <v>870</v>
      </c>
      <c r="C690" s="129"/>
      <c r="D690" s="58">
        <f t="shared" si="11"/>
        <v>-100</v>
      </c>
    </row>
    <row r="691" spans="1:4" ht="19.5" customHeight="1">
      <c r="A691" s="128" t="s">
        <v>674</v>
      </c>
      <c r="B691" s="129">
        <v>1320</v>
      </c>
      <c r="C691" s="129"/>
      <c r="D691" s="58">
        <f t="shared" si="11"/>
        <v>-100</v>
      </c>
    </row>
    <row r="692" spans="1:4" ht="16.5" customHeight="1" hidden="1">
      <c r="A692" s="128" t="s">
        <v>675</v>
      </c>
      <c r="B692" s="129"/>
      <c r="C692" s="129"/>
      <c r="D692" s="58" t="e">
        <f t="shared" si="11"/>
        <v>#DIV/0!</v>
      </c>
    </row>
    <row r="693" spans="1:4" ht="16.5" customHeight="1" hidden="1">
      <c r="A693" s="128" t="s">
        <v>676</v>
      </c>
      <c r="B693" s="130"/>
      <c r="C693" s="130"/>
      <c r="D693" s="58" t="e">
        <f t="shared" si="11"/>
        <v>#DIV/0!</v>
      </c>
    </row>
    <row r="694" spans="1:4" ht="19.5" customHeight="1">
      <c r="A694" s="128" t="s">
        <v>677</v>
      </c>
      <c r="B694" s="129">
        <v>75</v>
      </c>
      <c r="C694" s="129"/>
      <c r="D694" s="58">
        <f t="shared" si="11"/>
        <v>-100</v>
      </c>
    </row>
    <row r="695" spans="1:4" ht="19.5" customHeight="1">
      <c r="A695" s="128" t="s">
        <v>678</v>
      </c>
      <c r="B695" s="129">
        <v>130</v>
      </c>
      <c r="C695" s="129"/>
      <c r="D695" s="58">
        <f t="shared" si="11"/>
        <v>-100</v>
      </c>
    </row>
    <row r="696" spans="1:4" ht="19.5" customHeight="1">
      <c r="A696" s="128" t="s">
        <v>679</v>
      </c>
      <c r="B696" s="129">
        <v>18</v>
      </c>
      <c r="C696" s="129"/>
      <c r="D696" s="58">
        <f t="shared" si="11"/>
        <v>-100</v>
      </c>
    </row>
    <row r="697" spans="1:4" ht="19.5" customHeight="1">
      <c r="A697" s="128" t="s">
        <v>680</v>
      </c>
      <c r="B697" s="130">
        <v>30</v>
      </c>
      <c r="C697" s="130"/>
      <c r="D697" s="58">
        <f t="shared" si="11"/>
        <v>-100</v>
      </c>
    </row>
    <row r="698" spans="1:4" ht="16.5" customHeight="1" hidden="1">
      <c r="A698" s="128" t="s">
        <v>681</v>
      </c>
      <c r="B698" s="129"/>
      <c r="C698" s="129"/>
      <c r="D698" s="58" t="e">
        <f t="shared" si="11"/>
        <v>#DIV/0!</v>
      </c>
    </row>
    <row r="699" spans="1:4" ht="16.5" customHeight="1" hidden="1">
      <c r="A699" s="128" t="s">
        <v>682</v>
      </c>
      <c r="B699" s="131">
        <f>SUM(B700:B701)</f>
        <v>0</v>
      </c>
      <c r="C699" s="131">
        <f>SUM(C700:C701)</f>
        <v>0</v>
      </c>
      <c r="D699" s="58" t="e">
        <f t="shared" si="11"/>
        <v>#DIV/0!</v>
      </c>
    </row>
    <row r="700" spans="1:4" ht="16.5" customHeight="1" hidden="1">
      <c r="A700" s="128" t="s">
        <v>683</v>
      </c>
      <c r="B700" s="130">
        <v>0</v>
      </c>
      <c r="C700" s="130">
        <v>0</v>
      </c>
      <c r="D700" s="58" t="e">
        <f t="shared" si="11"/>
        <v>#DIV/0!</v>
      </c>
    </row>
    <row r="701" spans="1:4" ht="16.5" customHeight="1" hidden="1">
      <c r="A701" s="128" t="s">
        <v>684</v>
      </c>
      <c r="B701" s="130">
        <v>0</v>
      </c>
      <c r="C701" s="130">
        <v>0</v>
      </c>
      <c r="D701" s="58" t="e">
        <f t="shared" si="11"/>
        <v>#DIV/0!</v>
      </c>
    </row>
    <row r="702" spans="1:4" ht="19.5" customHeight="1">
      <c r="A702" s="128" t="s">
        <v>45</v>
      </c>
      <c r="B702" s="127">
        <f>SUM(B703:B705)</f>
        <v>634</v>
      </c>
      <c r="C702" s="127">
        <f>SUM(C703:C705)</f>
        <v>514</v>
      </c>
      <c r="D702" s="58">
        <f t="shared" si="11"/>
        <v>-18.92744479495269</v>
      </c>
    </row>
    <row r="703" spans="1:4" ht="19.5" customHeight="1">
      <c r="A703" s="128" t="s">
        <v>44</v>
      </c>
      <c r="B703" s="129">
        <v>38</v>
      </c>
      <c r="C703" s="129">
        <v>41</v>
      </c>
      <c r="D703" s="58">
        <f t="shared" si="11"/>
        <v>7.89473684210526</v>
      </c>
    </row>
    <row r="704" spans="1:4" ht="19.5" customHeight="1">
      <c r="A704" s="128" t="s">
        <v>43</v>
      </c>
      <c r="B704" s="129">
        <v>152</v>
      </c>
      <c r="C704" s="129">
        <v>160</v>
      </c>
      <c r="D704" s="58">
        <f t="shared" si="11"/>
        <v>5.263157894736835</v>
      </c>
    </row>
    <row r="705" spans="1:4" ht="19.5" customHeight="1">
      <c r="A705" s="128" t="s">
        <v>42</v>
      </c>
      <c r="B705" s="129">
        <v>444</v>
      </c>
      <c r="C705" s="129">
        <v>313</v>
      </c>
      <c r="D705" s="58">
        <f t="shared" si="11"/>
        <v>-29.504504504504496</v>
      </c>
    </row>
    <row r="706" spans="1:4" ht="19.5" customHeight="1">
      <c r="A706" s="128" t="s">
        <v>685</v>
      </c>
      <c r="B706" s="127">
        <f>SUM(B707:B715)</f>
        <v>169</v>
      </c>
      <c r="C706" s="127">
        <f>SUM(C707:C715)</f>
        <v>156</v>
      </c>
      <c r="D706" s="58">
        <f t="shared" si="11"/>
        <v>-7.692307692307693</v>
      </c>
    </row>
    <row r="707" spans="1:4" ht="16.5" customHeight="1" hidden="1">
      <c r="A707" s="128" t="s">
        <v>214</v>
      </c>
      <c r="B707" s="129"/>
      <c r="C707" s="129"/>
      <c r="D707" s="58" t="e">
        <f t="shared" si="11"/>
        <v>#DIV/0!</v>
      </c>
    </row>
    <row r="708" spans="1:4" ht="16.5" customHeight="1" hidden="1">
      <c r="A708" s="128" t="s">
        <v>215</v>
      </c>
      <c r="B708" s="129"/>
      <c r="C708" s="129"/>
      <c r="D708" s="58" t="e">
        <f t="shared" si="11"/>
        <v>#DIV/0!</v>
      </c>
    </row>
    <row r="709" spans="1:4" ht="16.5" customHeight="1" hidden="1">
      <c r="A709" s="128" t="s">
        <v>216</v>
      </c>
      <c r="B709" s="130">
        <v>0</v>
      </c>
      <c r="C709" s="130"/>
      <c r="D709" s="58" t="e">
        <f t="shared" si="11"/>
        <v>#DIV/0!</v>
      </c>
    </row>
    <row r="710" spans="1:4" ht="16.5" customHeight="1" hidden="1">
      <c r="A710" s="128" t="s">
        <v>686</v>
      </c>
      <c r="B710" s="130">
        <v>0</v>
      </c>
      <c r="C710" s="130"/>
      <c r="D710" s="58" t="e">
        <f t="shared" si="11"/>
        <v>#DIV/0!</v>
      </c>
    </row>
    <row r="711" spans="1:4" ht="16.5" customHeight="1" hidden="1">
      <c r="A711" s="128" t="s">
        <v>687</v>
      </c>
      <c r="B711" s="130">
        <v>0</v>
      </c>
      <c r="C711" s="130"/>
      <c r="D711" s="58" t="e">
        <f t="shared" si="11"/>
        <v>#DIV/0!</v>
      </c>
    </row>
    <row r="712" spans="1:4" ht="16.5" customHeight="1" hidden="1">
      <c r="A712" s="128" t="s">
        <v>688</v>
      </c>
      <c r="B712" s="129"/>
      <c r="C712" s="129"/>
      <c r="D712" s="58" t="e">
        <f t="shared" si="11"/>
        <v>#DIV/0!</v>
      </c>
    </row>
    <row r="713" spans="1:4" ht="19.5" customHeight="1">
      <c r="A713" s="128" t="s">
        <v>689</v>
      </c>
      <c r="B713" s="129">
        <v>20</v>
      </c>
      <c r="C713" s="129">
        <v>56</v>
      </c>
      <c r="D713" s="58">
        <f t="shared" si="11"/>
        <v>180</v>
      </c>
    </row>
    <row r="714" spans="1:4" ht="19.5" customHeight="1">
      <c r="A714" s="128" t="s">
        <v>223</v>
      </c>
      <c r="B714" s="129">
        <v>80</v>
      </c>
      <c r="C714" s="129"/>
      <c r="D714" s="58">
        <f t="shared" si="11"/>
        <v>-100</v>
      </c>
    </row>
    <row r="715" spans="1:4" ht="19.5" customHeight="1">
      <c r="A715" s="128" t="s">
        <v>690</v>
      </c>
      <c r="B715" s="129">
        <v>69</v>
      </c>
      <c r="C715" s="129">
        <v>100</v>
      </c>
      <c r="D715" s="58">
        <f t="shared" si="11"/>
        <v>44.92753623188406</v>
      </c>
    </row>
    <row r="716" spans="1:4" ht="16.5" customHeight="1" hidden="1">
      <c r="A716" s="128" t="s">
        <v>41</v>
      </c>
      <c r="B716" s="130">
        <v>0</v>
      </c>
      <c r="C716" s="130">
        <v>0</v>
      </c>
      <c r="D716" s="58" t="e">
        <f t="shared" si="11"/>
        <v>#DIV/0!</v>
      </c>
    </row>
    <row r="717" spans="1:4" ht="19.5" customHeight="1">
      <c r="A717" s="128" t="s">
        <v>1438</v>
      </c>
      <c r="B717" s="129">
        <f>SUM(B718:B719)</f>
        <v>0</v>
      </c>
      <c r="C717" s="129">
        <f>SUM(C718:C719)</f>
        <v>2419</v>
      </c>
      <c r="D717" s="58"/>
    </row>
    <row r="718" spans="1:4" ht="19.5" customHeight="1">
      <c r="A718" s="128" t="s">
        <v>1439</v>
      </c>
      <c r="B718" s="129"/>
      <c r="C718" s="129">
        <v>2265</v>
      </c>
      <c r="D718" s="58"/>
    </row>
    <row r="719" spans="1:4" ht="19.5" customHeight="1">
      <c r="A719" s="128" t="s">
        <v>1440</v>
      </c>
      <c r="B719" s="129"/>
      <c r="C719" s="129">
        <v>154</v>
      </c>
      <c r="D719" s="58"/>
    </row>
    <row r="720" spans="1:4" ht="19.5" customHeight="1">
      <c r="A720" s="128" t="s">
        <v>1441</v>
      </c>
      <c r="B720" s="129">
        <f>SUM(B721:B723)</f>
        <v>0</v>
      </c>
      <c r="C720" s="129">
        <f>SUM(C721:C723)</f>
        <v>148</v>
      </c>
      <c r="D720" s="58"/>
    </row>
    <row r="721" spans="1:4" ht="19.5" customHeight="1">
      <c r="A721" s="128" t="s">
        <v>1442</v>
      </c>
      <c r="B721" s="129"/>
      <c r="C721" s="129">
        <v>18</v>
      </c>
      <c r="D721" s="58"/>
    </row>
    <row r="722" spans="1:4" ht="19.5" customHeight="1">
      <c r="A722" s="128" t="s">
        <v>1443</v>
      </c>
      <c r="B722" s="129"/>
      <c r="C722" s="129">
        <v>30</v>
      </c>
      <c r="D722" s="58"/>
    </row>
    <row r="723" spans="1:4" ht="19.5" customHeight="1">
      <c r="A723" s="128" t="s">
        <v>1444</v>
      </c>
      <c r="B723" s="129"/>
      <c r="C723" s="129">
        <v>100</v>
      </c>
      <c r="D723" s="58"/>
    </row>
    <row r="724" spans="1:4" ht="19.5" customHeight="1">
      <c r="A724" s="128" t="s">
        <v>41</v>
      </c>
      <c r="B724" s="129">
        <f>SUM(B725)</f>
        <v>0</v>
      </c>
      <c r="C724" s="129">
        <f>SUM(C725)</f>
        <v>45</v>
      </c>
      <c r="D724" s="58"/>
    </row>
    <row r="725" spans="1:4" ht="19.5" customHeight="1">
      <c r="A725" s="128" t="s">
        <v>1445</v>
      </c>
      <c r="B725" s="129"/>
      <c r="C725" s="129">
        <v>45</v>
      </c>
      <c r="D725" s="58"/>
    </row>
    <row r="726" spans="1:4" ht="19.5" customHeight="1">
      <c r="A726" s="128" t="s">
        <v>691</v>
      </c>
      <c r="B726" s="127">
        <f>SUM(B727,B736,B740,B749,B756,B762,B768,B771,B774:B776,B782:B784,B800,B806)</f>
        <v>2381</v>
      </c>
      <c r="C726" s="127">
        <f>SUM(C727,C736,C740,C749,C756,C762,C768,C771,C774:C776,C782:C784,C800,C806)</f>
        <v>2407</v>
      </c>
      <c r="D726" s="58">
        <f aca="true" t="shared" si="12" ref="D726:D788">C726/B726*100-100</f>
        <v>1.0919781604367955</v>
      </c>
    </row>
    <row r="727" spans="1:4" ht="19.5" customHeight="1">
      <c r="A727" s="128" t="s">
        <v>692</v>
      </c>
      <c r="B727" s="127">
        <f>SUM(B728:B735)</f>
        <v>5</v>
      </c>
      <c r="C727" s="127">
        <f>SUM(C728:C735)</f>
        <v>4</v>
      </c>
      <c r="D727" s="58"/>
    </row>
    <row r="728" spans="1:4" ht="16.5" customHeight="1" hidden="1">
      <c r="A728" s="128" t="s">
        <v>214</v>
      </c>
      <c r="B728" s="129"/>
      <c r="C728" s="129"/>
      <c r="D728" s="58"/>
    </row>
    <row r="729" spans="1:4" ht="19.5" customHeight="1">
      <c r="A729" s="128" t="s">
        <v>215</v>
      </c>
      <c r="B729" s="130">
        <v>5</v>
      </c>
      <c r="C729" s="130">
        <v>4</v>
      </c>
      <c r="D729" s="58"/>
    </row>
    <row r="730" spans="1:4" ht="16.5" customHeight="1" hidden="1">
      <c r="A730" s="128" t="s">
        <v>216</v>
      </c>
      <c r="B730" s="130">
        <v>0</v>
      </c>
      <c r="C730" s="130"/>
      <c r="D730" s="58"/>
    </row>
    <row r="731" spans="1:4" ht="16.5" customHeight="1" hidden="1">
      <c r="A731" s="128" t="s">
        <v>693</v>
      </c>
      <c r="B731" s="130">
        <v>0</v>
      </c>
      <c r="C731" s="130"/>
      <c r="D731" s="58"/>
    </row>
    <row r="732" spans="1:4" ht="16.5" customHeight="1" hidden="1">
      <c r="A732" s="128" t="s">
        <v>694</v>
      </c>
      <c r="B732" s="130">
        <v>0</v>
      </c>
      <c r="C732" s="130"/>
      <c r="D732" s="58"/>
    </row>
    <row r="733" spans="1:4" ht="16.5" customHeight="1" hidden="1">
      <c r="A733" s="128" t="s">
        <v>695</v>
      </c>
      <c r="B733" s="130">
        <v>0</v>
      </c>
      <c r="C733" s="130"/>
      <c r="D733" s="58"/>
    </row>
    <row r="734" spans="1:4" ht="16.5" customHeight="1" hidden="1">
      <c r="A734" s="128" t="s">
        <v>696</v>
      </c>
      <c r="B734" s="130">
        <v>0</v>
      </c>
      <c r="C734" s="130"/>
      <c r="D734" s="58"/>
    </row>
    <row r="735" spans="1:4" ht="16.5" customHeight="1" hidden="1">
      <c r="A735" s="128" t="s">
        <v>697</v>
      </c>
      <c r="B735" s="130"/>
      <c r="C735" s="130"/>
      <c r="D735" s="58"/>
    </row>
    <row r="736" spans="1:4" ht="19.5" customHeight="1">
      <c r="A736" s="128" t="s">
        <v>698</v>
      </c>
      <c r="B736" s="127">
        <f>SUM(B737:B739)</f>
        <v>323</v>
      </c>
      <c r="C736" s="127">
        <f>SUM(C737:C739)</f>
        <v>292</v>
      </c>
      <c r="D736" s="58">
        <f t="shared" si="12"/>
        <v>-9.597523219814235</v>
      </c>
    </row>
    <row r="737" spans="1:4" ht="16.5" customHeight="1" hidden="1">
      <c r="A737" s="128" t="s">
        <v>699</v>
      </c>
      <c r="B737" s="130">
        <v>0</v>
      </c>
      <c r="C737" s="130">
        <v>0</v>
      </c>
      <c r="D737" s="58" t="e">
        <f t="shared" si="12"/>
        <v>#DIV/0!</v>
      </c>
    </row>
    <row r="738" spans="1:4" ht="16.5" customHeight="1" hidden="1">
      <c r="A738" s="128" t="s">
        <v>700</v>
      </c>
      <c r="B738" s="130">
        <v>0</v>
      </c>
      <c r="C738" s="130">
        <v>0</v>
      </c>
      <c r="D738" s="58" t="e">
        <f t="shared" si="12"/>
        <v>#DIV/0!</v>
      </c>
    </row>
    <row r="739" spans="1:4" ht="19.5" customHeight="1">
      <c r="A739" s="128" t="s">
        <v>701</v>
      </c>
      <c r="B739" s="129">
        <v>323</v>
      </c>
      <c r="C739" s="129">
        <v>292</v>
      </c>
      <c r="D739" s="58">
        <f t="shared" si="12"/>
        <v>-9.597523219814235</v>
      </c>
    </row>
    <row r="740" spans="1:4" ht="19.5" customHeight="1">
      <c r="A740" s="128" t="s">
        <v>702</v>
      </c>
      <c r="B740" s="127">
        <f>SUM(B741:B748)</f>
        <v>854</v>
      </c>
      <c r="C740" s="127">
        <f>SUM(C741:C748)</f>
        <v>1082</v>
      </c>
      <c r="D740" s="58">
        <f t="shared" si="12"/>
        <v>26.697892271662766</v>
      </c>
    </row>
    <row r="741" spans="1:4" ht="16.5" customHeight="1" hidden="1">
      <c r="A741" s="128" t="s">
        <v>703</v>
      </c>
      <c r="B741" s="129"/>
      <c r="C741" s="129"/>
      <c r="D741" s="58" t="e">
        <f t="shared" si="12"/>
        <v>#DIV/0!</v>
      </c>
    </row>
    <row r="742" spans="1:4" ht="19.5" customHeight="1">
      <c r="A742" s="128" t="s">
        <v>704</v>
      </c>
      <c r="B742" s="130">
        <v>579</v>
      </c>
      <c r="C742" s="130">
        <v>832</v>
      </c>
      <c r="D742" s="58">
        <f t="shared" si="12"/>
        <v>43.696027633851486</v>
      </c>
    </row>
    <row r="743" spans="1:4" ht="16.5" customHeight="1" hidden="1">
      <c r="A743" s="128" t="s">
        <v>705</v>
      </c>
      <c r="B743" s="130"/>
      <c r="C743" s="130"/>
      <c r="D743" s="58" t="e">
        <f t="shared" si="12"/>
        <v>#DIV/0!</v>
      </c>
    </row>
    <row r="744" spans="1:4" ht="19.5" customHeight="1">
      <c r="A744" s="128" t="s">
        <v>706</v>
      </c>
      <c r="B744" s="130">
        <v>275</v>
      </c>
      <c r="C744" s="130">
        <v>250</v>
      </c>
      <c r="D744" s="58">
        <f t="shared" si="12"/>
        <v>-9.090909090909093</v>
      </c>
    </row>
    <row r="745" spans="1:4" ht="16.5" customHeight="1" hidden="1">
      <c r="A745" s="128" t="s">
        <v>707</v>
      </c>
      <c r="B745" s="130"/>
      <c r="C745" s="130"/>
      <c r="D745" s="58" t="e">
        <f t="shared" si="12"/>
        <v>#DIV/0!</v>
      </c>
    </row>
    <row r="746" spans="1:4" ht="16.5" customHeight="1" hidden="1">
      <c r="A746" s="128" t="s">
        <v>708</v>
      </c>
      <c r="B746" s="130"/>
      <c r="C746" s="130"/>
      <c r="D746" s="58" t="e">
        <f t="shared" si="12"/>
        <v>#DIV/0!</v>
      </c>
    </row>
    <row r="747" spans="1:4" ht="16.5" customHeight="1" hidden="1">
      <c r="A747" s="128" t="s">
        <v>709</v>
      </c>
      <c r="B747" s="129"/>
      <c r="C747" s="129"/>
      <c r="D747" s="58" t="e">
        <f t="shared" si="12"/>
        <v>#DIV/0!</v>
      </c>
    </row>
    <row r="748" spans="1:4" ht="16.5" customHeight="1" hidden="1">
      <c r="A748" s="128" t="s">
        <v>710</v>
      </c>
      <c r="B748" s="129"/>
      <c r="C748" s="129"/>
      <c r="D748" s="58" t="e">
        <f t="shared" si="12"/>
        <v>#DIV/0!</v>
      </c>
    </row>
    <row r="749" spans="1:4" ht="19.5" customHeight="1">
      <c r="A749" s="128" t="s">
        <v>711</v>
      </c>
      <c r="B749" s="127">
        <f>SUM(B750:B755)</f>
        <v>460</v>
      </c>
      <c r="C749" s="127">
        <f>SUM(C750:C755)</f>
        <v>520</v>
      </c>
      <c r="D749" s="58">
        <f t="shared" si="12"/>
        <v>13.043478260869563</v>
      </c>
    </row>
    <row r="750" spans="1:4" ht="19.5" customHeight="1">
      <c r="A750" s="128" t="s">
        <v>712</v>
      </c>
      <c r="B750" s="130">
        <v>170</v>
      </c>
      <c r="C750" s="130"/>
      <c r="D750" s="58">
        <f t="shared" si="12"/>
        <v>-100</v>
      </c>
    </row>
    <row r="751" spans="1:4" ht="19.5" customHeight="1">
      <c r="A751" s="128" t="s">
        <v>713</v>
      </c>
      <c r="B751" s="129">
        <v>290</v>
      </c>
      <c r="C751" s="129">
        <v>520</v>
      </c>
      <c r="D751" s="58">
        <f t="shared" si="12"/>
        <v>79.31034482758622</v>
      </c>
    </row>
    <row r="752" spans="1:4" ht="16.5" customHeight="1" hidden="1">
      <c r="A752" s="128" t="s">
        <v>714</v>
      </c>
      <c r="B752" s="130">
        <v>0</v>
      </c>
      <c r="C752" s="130">
        <v>0</v>
      </c>
      <c r="D752" s="58" t="e">
        <f t="shared" si="12"/>
        <v>#DIV/0!</v>
      </c>
    </row>
    <row r="753" spans="1:4" ht="16.5" customHeight="1" hidden="1">
      <c r="A753" s="128" t="s">
        <v>715</v>
      </c>
      <c r="B753" s="130">
        <v>0</v>
      </c>
      <c r="C753" s="130">
        <v>0</v>
      </c>
      <c r="D753" s="58" t="e">
        <f t="shared" si="12"/>
        <v>#DIV/0!</v>
      </c>
    </row>
    <row r="754" spans="1:4" ht="16.5" customHeight="1" hidden="1">
      <c r="A754" s="128" t="s">
        <v>716</v>
      </c>
      <c r="B754" s="130">
        <v>0</v>
      </c>
      <c r="C754" s="130">
        <v>0</v>
      </c>
      <c r="D754" s="58" t="e">
        <f t="shared" si="12"/>
        <v>#DIV/0!</v>
      </c>
    </row>
    <row r="755" spans="1:4" ht="16.5" customHeight="1" hidden="1">
      <c r="A755" s="128" t="s">
        <v>717</v>
      </c>
      <c r="B755" s="130">
        <v>0</v>
      </c>
      <c r="C755" s="130">
        <v>0</v>
      </c>
      <c r="D755" s="58" t="e">
        <f t="shared" si="12"/>
        <v>#DIV/0!</v>
      </c>
    </row>
    <row r="756" spans="1:4" ht="19.5" customHeight="1">
      <c r="A756" s="128" t="s">
        <v>718</v>
      </c>
      <c r="B756" s="131">
        <f>SUM(B757:B761)</f>
        <v>456</v>
      </c>
      <c r="C756" s="131">
        <f>SUM(C757:C761)</f>
        <v>468</v>
      </c>
      <c r="D756" s="58">
        <f t="shared" si="12"/>
        <v>2.631578947368425</v>
      </c>
    </row>
    <row r="757" spans="1:4" ht="19.5" customHeight="1">
      <c r="A757" s="128" t="s">
        <v>719</v>
      </c>
      <c r="B757" s="130">
        <v>456</v>
      </c>
      <c r="C757" s="130">
        <v>468</v>
      </c>
      <c r="D757" s="58">
        <f t="shared" si="12"/>
        <v>2.631578947368425</v>
      </c>
    </row>
    <row r="758" spans="1:4" ht="16.5" customHeight="1" hidden="1">
      <c r="A758" s="128" t="s">
        <v>720</v>
      </c>
      <c r="B758" s="130">
        <v>0</v>
      </c>
      <c r="C758" s="130">
        <v>0</v>
      </c>
      <c r="D758" s="58" t="e">
        <f t="shared" si="12"/>
        <v>#DIV/0!</v>
      </c>
    </row>
    <row r="759" spans="1:4" ht="16.5" customHeight="1" hidden="1">
      <c r="A759" s="128" t="s">
        <v>721</v>
      </c>
      <c r="B759" s="130">
        <v>0</v>
      </c>
      <c r="C759" s="130">
        <v>0</v>
      </c>
      <c r="D759" s="58" t="e">
        <f t="shared" si="12"/>
        <v>#DIV/0!</v>
      </c>
    </row>
    <row r="760" spans="1:4" ht="16.5" customHeight="1" hidden="1">
      <c r="A760" s="128" t="s">
        <v>722</v>
      </c>
      <c r="B760" s="130">
        <v>0</v>
      </c>
      <c r="C760" s="130">
        <v>0</v>
      </c>
      <c r="D760" s="58" t="e">
        <f t="shared" si="12"/>
        <v>#DIV/0!</v>
      </c>
    </row>
    <row r="761" spans="1:4" ht="16.5" customHeight="1" hidden="1">
      <c r="A761" s="128" t="s">
        <v>723</v>
      </c>
      <c r="B761" s="130">
        <v>0</v>
      </c>
      <c r="C761" s="130">
        <v>0</v>
      </c>
      <c r="D761" s="58" t="e">
        <f t="shared" si="12"/>
        <v>#DIV/0!</v>
      </c>
    </row>
    <row r="762" spans="1:4" ht="16.5" customHeight="1" hidden="1">
      <c r="A762" s="128" t="s">
        <v>724</v>
      </c>
      <c r="B762" s="131">
        <v>0</v>
      </c>
      <c r="C762" s="131">
        <v>0</v>
      </c>
      <c r="D762" s="58" t="e">
        <f t="shared" si="12"/>
        <v>#DIV/0!</v>
      </c>
    </row>
    <row r="763" spans="1:4" ht="16.5" customHeight="1" hidden="1">
      <c r="A763" s="128" t="s">
        <v>725</v>
      </c>
      <c r="B763" s="130">
        <v>0</v>
      </c>
      <c r="C763" s="130">
        <v>0</v>
      </c>
      <c r="D763" s="58" t="e">
        <f t="shared" si="12"/>
        <v>#DIV/0!</v>
      </c>
    </row>
    <row r="764" spans="1:4" ht="16.5" customHeight="1" hidden="1">
      <c r="A764" s="128" t="s">
        <v>726</v>
      </c>
      <c r="B764" s="130">
        <v>0</v>
      </c>
      <c r="C764" s="130">
        <v>0</v>
      </c>
      <c r="D764" s="58" t="e">
        <f t="shared" si="12"/>
        <v>#DIV/0!</v>
      </c>
    </row>
    <row r="765" spans="1:4" ht="16.5" customHeight="1" hidden="1">
      <c r="A765" s="128" t="s">
        <v>727</v>
      </c>
      <c r="B765" s="130">
        <v>0</v>
      </c>
      <c r="C765" s="130">
        <v>0</v>
      </c>
      <c r="D765" s="58" t="e">
        <f t="shared" si="12"/>
        <v>#DIV/0!</v>
      </c>
    </row>
    <row r="766" spans="1:4" ht="16.5" customHeight="1" hidden="1">
      <c r="A766" s="128" t="s">
        <v>728</v>
      </c>
      <c r="B766" s="130">
        <v>0</v>
      </c>
      <c r="C766" s="130">
        <v>0</v>
      </c>
      <c r="D766" s="58" t="e">
        <f t="shared" si="12"/>
        <v>#DIV/0!</v>
      </c>
    </row>
    <row r="767" spans="1:4" ht="16.5" customHeight="1" hidden="1">
      <c r="A767" s="128" t="s">
        <v>729</v>
      </c>
      <c r="B767" s="130">
        <v>0</v>
      </c>
      <c r="C767" s="130">
        <v>0</v>
      </c>
      <c r="D767" s="58" t="e">
        <f t="shared" si="12"/>
        <v>#DIV/0!</v>
      </c>
    </row>
    <row r="768" spans="1:4" ht="16.5" customHeight="1" hidden="1">
      <c r="A768" s="128" t="s">
        <v>730</v>
      </c>
      <c r="B768" s="131">
        <v>0</v>
      </c>
      <c r="C768" s="131">
        <v>0</v>
      </c>
      <c r="D768" s="58" t="e">
        <f t="shared" si="12"/>
        <v>#DIV/0!</v>
      </c>
    </row>
    <row r="769" spans="1:4" ht="16.5" customHeight="1" hidden="1">
      <c r="A769" s="128" t="s">
        <v>731</v>
      </c>
      <c r="B769" s="130">
        <v>0</v>
      </c>
      <c r="C769" s="130">
        <v>0</v>
      </c>
      <c r="D769" s="58" t="e">
        <f t="shared" si="12"/>
        <v>#DIV/0!</v>
      </c>
    </row>
    <row r="770" spans="1:4" ht="16.5" customHeight="1" hidden="1">
      <c r="A770" s="128" t="s">
        <v>732</v>
      </c>
      <c r="B770" s="130">
        <v>0</v>
      </c>
      <c r="C770" s="130">
        <v>0</v>
      </c>
      <c r="D770" s="58" t="e">
        <f t="shared" si="12"/>
        <v>#DIV/0!</v>
      </c>
    </row>
    <row r="771" spans="1:4" ht="16.5" customHeight="1" hidden="1">
      <c r="A771" s="128" t="s">
        <v>733</v>
      </c>
      <c r="B771" s="131">
        <v>0</v>
      </c>
      <c r="C771" s="131">
        <v>0</v>
      </c>
      <c r="D771" s="58" t="e">
        <f t="shared" si="12"/>
        <v>#DIV/0!</v>
      </c>
    </row>
    <row r="772" spans="1:4" ht="16.5" customHeight="1" hidden="1">
      <c r="A772" s="128" t="s">
        <v>734</v>
      </c>
      <c r="B772" s="130">
        <v>0</v>
      </c>
      <c r="C772" s="130">
        <v>0</v>
      </c>
      <c r="D772" s="58" t="e">
        <f t="shared" si="12"/>
        <v>#DIV/0!</v>
      </c>
    </row>
    <row r="773" spans="1:4" ht="16.5" customHeight="1" hidden="1">
      <c r="A773" s="128" t="s">
        <v>735</v>
      </c>
      <c r="B773" s="130">
        <v>0</v>
      </c>
      <c r="C773" s="130">
        <v>0</v>
      </c>
      <c r="D773" s="58" t="e">
        <f t="shared" si="12"/>
        <v>#DIV/0!</v>
      </c>
    </row>
    <row r="774" spans="1:4" ht="16.5" customHeight="1" hidden="1">
      <c r="A774" s="128" t="s">
        <v>736</v>
      </c>
      <c r="B774" s="130">
        <v>0</v>
      </c>
      <c r="C774" s="130">
        <v>0</v>
      </c>
      <c r="D774" s="58" t="e">
        <f t="shared" si="12"/>
        <v>#DIV/0!</v>
      </c>
    </row>
    <row r="775" spans="1:4" ht="16.5" customHeight="1" hidden="1">
      <c r="A775" s="128" t="s">
        <v>737</v>
      </c>
      <c r="B775" s="130">
        <v>0</v>
      </c>
      <c r="C775" s="130">
        <v>0</v>
      </c>
      <c r="D775" s="58" t="e">
        <f t="shared" si="12"/>
        <v>#DIV/0!</v>
      </c>
    </row>
    <row r="776" spans="1:4" ht="19.5" customHeight="1">
      <c r="A776" s="128" t="s">
        <v>738</v>
      </c>
      <c r="B776" s="127">
        <f>SUM(B777:B781)</f>
        <v>283</v>
      </c>
      <c r="C776" s="127">
        <f>SUM(C777:C781)</f>
        <v>41</v>
      </c>
      <c r="D776" s="58">
        <f t="shared" si="12"/>
        <v>-85.51236749116607</v>
      </c>
    </row>
    <row r="777" spans="1:4" ht="16.5" customHeight="1" hidden="1">
      <c r="A777" s="128" t="s">
        <v>739</v>
      </c>
      <c r="B777" s="130">
        <v>0</v>
      </c>
      <c r="C777" s="130">
        <v>0</v>
      </c>
      <c r="D777" s="58" t="e">
        <f t="shared" si="12"/>
        <v>#DIV/0!</v>
      </c>
    </row>
    <row r="778" spans="1:4" ht="16.5" customHeight="1" hidden="1">
      <c r="A778" s="128" t="s">
        <v>740</v>
      </c>
      <c r="B778" s="130">
        <v>0</v>
      </c>
      <c r="C778" s="130">
        <v>0</v>
      </c>
      <c r="D778" s="58" t="e">
        <f t="shared" si="12"/>
        <v>#DIV/0!</v>
      </c>
    </row>
    <row r="779" spans="1:4" ht="19.5" customHeight="1">
      <c r="A779" s="128" t="s">
        <v>741</v>
      </c>
      <c r="B779" s="129">
        <v>41</v>
      </c>
      <c r="C779" s="129">
        <v>41</v>
      </c>
      <c r="D779" s="58">
        <f t="shared" si="12"/>
        <v>0</v>
      </c>
    </row>
    <row r="780" spans="1:4" ht="19.5" customHeight="1">
      <c r="A780" s="128" t="s">
        <v>742</v>
      </c>
      <c r="B780" s="130">
        <v>177</v>
      </c>
      <c r="C780" s="130"/>
      <c r="D780" s="58">
        <f t="shared" si="12"/>
        <v>-100</v>
      </c>
    </row>
    <row r="781" spans="1:4" ht="19.5" customHeight="1">
      <c r="A781" s="128" t="s">
        <v>743</v>
      </c>
      <c r="B781" s="130">
        <v>65</v>
      </c>
      <c r="C781" s="130"/>
      <c r="D781" s="58">
        <f t="shared" si="12"/>
        <v>-100</v>
      </c>
    </row>
    <row r="782" spans="1:4" ht="16.5" customHeight="1" hidden="1">
      <c r="A782" s="128" t="s">
        <v>744</v>
      </c>
      <c r="B782" s="130">
        <v>0</v>
      </c>
      <c r="C782" s="130">
        <v>0</v>
      </c>
      <c r="D782" s="58" t="e">
        <f t="shared" si="12"/>
        <v>#DIV/0!</v>
      </c>
    </row>
    <row r="783" spans="1:4" ht="16.5" customHeight="1" hidden="1">
      <c r="A783" s="128" t="s">
        <v>40</v>
      </c>
      <c r="B783" s="130">
        <v>0</v>
      </c>
      <c r="C783" s="130">
        <v>0</v>
      </c>
      <c r="D783" s="58" t="e">
        <f t="shared" si="12"/>
        <v>#DIV/0!</v>
      </c>
    </row>
    <row r="784" spans="1:4" ht="16.5" customHeight="1" hidden="1">
      <c r="A784" s="128" t="s">
        <v>745</v>
      </c>
      <c r="B784" s="131">
        <v>0</v>
      </c>
      <c r="C784" s="131">
        <v>0</v>
      </c>
      <c r="D784" s="58" t="e">
        <f t="shared" si="12"/>
        <v>#DIV/0!</v>
      </c>
    </row>
    <row r="785" spans="1:4" ht="16.5" customHeight="1" hidden="1">
      <c r="A785" s="128" t="s">
        <v>214</v>
      </c>
      <c r="B785" s="130">
        <v>0</v>
      </c>
      <c r="C785" s="130">
        <v>0</v>
      </c>
      <c r="D785" s="58" t="e">
        <f t="shared" si="12"/>
        <v>#DIV/0!</v>
      </c>
    </row>
    <row r="786" spans="1:4" ht="16.5" customHeight="1" hidden="1">
      <c r="A786" s="128" t="s">
        <v>215</v>
      </c>
      <c r="B786" s="130">
        <v>0</v>
      </c>
      <c r="C786" s="130">
        <v>0</v>
      </c>
      <c r="D786" s="58" t="e">
        <f t="shared" si="12"/>
        <v>#DIV/0!</v>
      </c>
    </row>
    <row r="787" spans="1:4" ht="16.5" customHeight="1" hidden="1">
      <c r="A787" s="128" t="s">
        <v>216</v>
      </c>
      <c r="B787" s="130">
        <v>0</v>
      </c>
      <c r="C787" s="130">
        <v>0</v>
      </c>
      <c r="D787" s="58" t="e">
        <f t="shared" si="12"/>
        <v>#DIV/0!</v>
      </c>
    </row>
    <row r="788" spans="1:4" ht="16.5" customHeight="1" hidden="1">
      <c r="A788" s="128" t="s">
        <v>746</v>
      </c>
      <c r="B788" s="130">
        <v>0</v>
      </c>
      <c r="C788" s="130">
        <v>0</v>
      </c>
      <c r="D788" s="58" t="e">
        <f t="shared" si="12"/>
        <v>#DIV/0!</v>
      </c>
    </row>
    <row r="789" spans="1:4" ht="16.5" customHeight="1" hidden="1">
      <c r="A789" s="128" t="s">
        <v>747</v>
      </c>
      <c r="B789" s="130">
        <v>0</v>
      </c>
      <c r="C789" s="130">
        <v>0</v>
      </c>
      <c r="D789" s="58" t="e">
        <f aca="true" t="shared" si="13" ref="D789:D852">C789/B789*100-100</f>
        <v>#DIV/0!</v>
      </c>
    </row>
    <row r="790" spans="1:4" ht="16.5" customHeight="1" hidden="1">
      <c r="A790" s="128" t="s">
        <v>748</v>
      </c>
      <c r="B790" s="130">
        <v>0</v>
      </c>
      <c r="C790" s="130">
        <v>0</v>
      </c>
      <c r="D790" s="58" t="e">
        <f t="shared" si="13"/>
        <v>#DIV/0!</v>
      </c>
    </row>
    <row r="791" spans="1:4" ht="16.5" customHeight="1" hidden="1">
      <c r="A791" s="128" t="s">
        <v>749</v>
      </c>
      <c r="B791" s="130">
        <v>0</v>
      </c>
      <c r="C791" s="130">
        <v>0</v>
      </c>
      <c r="D791" s="58" t="e">
        <f t="shared" si="13"/>
        <v>#DIV/0!</v>
      </c>
    </row>
    <row r="792" spans="1:4" ht="16.5" customHeight="1" hidden="1">
      <c r="A792" s="128" t="s">
        <v>750</v>
      </c>
      <c r="B792" s="130">
        <v>0</v>
      </c>
      <c r="C792" s="130">
        <v>0</v>
      </c>
      <c r="D792" s="58" t="e">
        <f t="shared" si="13"/>
        <v>#DIV/0!</v>
      </c>
    </row>
    <row r="793" spans="1:4" ht="16.5" customHeight="1" hidden="1">
      <c r="A793" s="128" t="s">
        <v>751</v>
      </c>
      <c r="B793" s="130">
        <v>0</v>
      </c>
      <c r="C793" s="130">
        <v>0</v>
      </c>
      <c r="D793" s="58" t="e">
        <f t="shared" si="13"/>
        <v>#DIV/0!</v>
      </c>
    </row>
    <row r="794" spans="1:4" ht="16.5" customHeight="1" hidden="1">
      <c r="A794" s="128" t="s">
        <v>752</v>
      </c>
      <c r="B794" s="130">
        <v>0</v>
      </c>
      <c r="C794" s="130">
        <v>0</v>
      </c>
      <c r="D794" s="58" t="e">
        <f t="shared" si="13"/>
        <v>#DIV/0!</v>
      </c>
    </row>
    <row r="795" spans="1:4" ht="16.5" customHeight="1" hidden="1">
      <c r="A795" s="128" t="s">
        <v>256</v>
      </c>
      <c r="B795" s="130">
        <v>0</v>
      </c>
      <c r="C795" s="130">
        <v>0</v>
      </c>
      <c r="D795" s="58" t="e">
        <f t="shared" si="13"/>
        <v>#DIV/0!</v>
      </c>
    </row>
    <row r="796" spans="1:4" ht="16.5" customHeight="1" hidden="1">
      <c r="A796" s="128" t="s">
        <v>39</v>
      </c>
      <c r="B796" s="130">
        <v>0</v>
      </c>
      <c r="C796" s="130">
        <v>0</v>
      </c>
      <c r="D796" s="58" t="e">
        <f t="shared" si="13"/>
        <v>#DIV/0!</v>
      </c>
    </row>
    <row r="797" spans="1:4" ht="16.5" customHeight="1" hidden="1">
      <c r="A797" s="128" t="s">
        <v>38</v>
      </c>
      <c r="B797" s="130">
        <v>0</v>
      </c>
      <c r="C797" s="130">
        <v>0</v>
      </c>
      <c r="D797" s="58" t="e">
        <f t="shared" si="13"/>
        <v>#DIV/0!</v>
      </c>
    </row>
    <row r="798" spans="1:4" ht="16.5" customHeight="1" hidden="1">
      <c r="A798" s="128" t="s">
        <v>223</v>
      </c>
      <c r="B798" s="130">
        <v>0</v>
      </c>
      <c r="C798" s="130">
        <v>0</v>
      </c>
      <c r="D798" s="58" t="e">
        <f t="shared" si="13"/>
        <v>#DIV/0!</v>
      </c>
    </row>
    <row r="799" spans="1:4" ht="16.5" customHeight="1" hidden="1">
      <c r="A799" s="128" t="s">
        <v>753</v>
      </c>
      <c r="B799" s="130">
        <v>0</v>
      </c>
      <c r="C799" s="130">
        <v>0</v>
      </c>
      <c r="D799" s="58" t="e">
        <f t="shared" si="13"/>
        <v>#DIV/0!</v>
      </c>
    </row>
    <row r="800" spans="1:4" ht="16.5" customHeight="1" hidden="1">
      <c r="A800" s="128" t="s">
        <v>32</v>
      </c>
      <c r="B800" s="130">
        <v>0</v>
      </c>
      <c r="C800" s="130">
        <v>0</v>
      </c>
      <c r="D800" s="58" t="e">
        <f t="shared" si="13"/>
        <v>#DIV/0!</v>
      </c>
    </row>
    <row r="801" spans="1:4" ht="16.5" customHeight="1" hidden="1">
      <c r="A801" s="128" t="s">
        <v>33</v>
      </c>
      <c r="B801" s="130">
        <v>0</v>
      </c>
      <c r="C801" s="130">
        <v>0</v>
      </c>
      <c r="D801" s="58" t="e">
        <f t="shared" si="13"/>
        <v>#DIV/0!</v>
      </c>
    </row>
    <row r="802" spans="1:4" ht="16.5" customHeight="1" hidden="1">
      <c r="A802" s="128" t="s">
        <v>34</v>
      </c>
      <c r="B802" s="130">
        <v>0</v>
      </c>
      <c r="C802" s="130">
        <v>0</v>
      </c>
      <c r="D802" s="58" t="e">
        <f t="shared" si="13"/>
        <v>#DIV/0!</v>
      </c>
    </row>
    <row r="803" spans="1:4" ht="16.5" customHeight="1" hidden="1">
      <c r="A803" s="128" t="s">
        <v>35</v>
      </c>
      <c r="B803" s="130">
        <v>0</v>
      </c>
      <c r="C803" s="130">
        <v>0</v>
      </c>
      <c r="D803" s="58" t="e">
        <f t="shared" si="13"/>
        <v>#DIV/0!</v>
      </c>
    </row>
    <row r="804" spans="1:4" ht="16.5" customHeight="1" hidden="1">
      <c r="A804" s="128" t="s">
        <v>36</v>
      </c>
      <c r="B804" s="130">
        <v>0</v>
      </c>
      <c r="C804" s="130">
        <v>0</v>
      </c>
      <c r="D804" s="58" t="e">
        <f t="shared" si="13"/>
        <v>#DIV/0!</v>
      </c>
    </row>
    <row r="805" spans="1:4" ht="16.5" customHeight="1" hidden="1">
      <c r="A805" s="128" t="s">
        <v>37</v>
      </c>
      <c r="B805" s="130">
        <v>0</v>
      </c>
      <c r="C805" s="130">
        <v>0</v>
      </c>
      <c r="D805" s="58" t="e">
        <f t="shared" si="13"/>
        <v>#DIV/0!</v>
      </c>
    </row>
    <row r="806" spans="1:4" ht="16.5" customHeight="1" hidden="1">
      <c r="A806" s="128" t="s">
        <v>754</v>
      </c>
      <c r="B806" s="130">
        <v>0</v>
      </c>
      <c r="C806" s="130">
        <v>0</v>
      </c>
      <c r="D806" s="58" t="e">
        <f t="shared" si="13"/>
        <v>#DIV/0!</v>
      </c>
    </row>
    <row r="807" spans="1:4" ht="19.5" customHeight="1">
      <c r="A807" s="128" t="s">
        <v>755</v>
      </c>
      <c r="B807" s="127">
        <f>SUM(B808,B820:B821,B824:B826)</f>
        <v>3115</v>
      </c>
      <c r="C807" s="127">
        <f>SUM(C808,C820:C821,C824:C826)</f>
        <v>2047</v>
      </c>
      <c r="D807" s="58">
        <f t="shared" si="13"/>
        <v>-34.28571428571429</v>
      </c>
    </row>
    <row r="808" spans="1:4" ht="19.5" customHeight="1">
      <c r="A808" s="128" t="s">
        <v>756</v>
      </c>
      <c r="B808" s="127">
        <f>SUM(B809:B819)</f>
        <v>1005</v>
      </c>
      <c r="C808" s="127">
        <f>SUM(C809:C819)</f>
        <v>525</v>
      </c>
      <c r="D808" s="58">
        <f t="shared" si="13"/>
        <v>-47.76119402985075</v>
      </c>
    </row>
    <row r="809" spans="1:4" ht="19.5" customHeight="1">
      <c r="A809" s="128" t="s">
        <v>214</v>
      </c>
      <c r="B809" s="129">
        <v>155</v>
      </c>
      <c r="C809" s="129">
        <v>164</v>
      </c>
      <c r="D809" s="58">
        <f t="shared" si="13"/>
        <v>5.806451612903231</v>
      </c>
    </row>
    <row r="810" spans="1:4" ht="19.5" customHeight="1">
      <c r="A810" s="128" t="s">
        <v>215</v>
      </c>
      <c r="B810" s="130">
        <v>25</v>
      </c>
      <c r="C810" s="130"/>
      <c r="D810" s="58">
        <f t="shared" si="13"/>
        <v>-100</v>
      </c>
    </row>
    <row r="811" spans="1:4" ht="16.5" customHeight="1" hidden="1">
      <c r="A811" s="128" t="s">
        <v>216</v>
      </c>
      <c r="B811" s="130"/>
      <c r="C811" s="130"/>
      <c r="D811" s="58" t="e">
        <f t="shared" si="13"/>
        <v>#DIV/0!</v>
      </c>
    </row>
    <row r="812" spans="1:4" ht="19.5" customHeight="1">
      <c r="A812" s="128" t="s">
        <v>757</v>
      </c>
      <c r="B812" s="130">
        <v>293</v>
      </c>
      <c r="C812" s="130">
        <v>268</v>
      </c>
      <c r="D812" s="58">
        <f t="shared" si="13"/>
        <v>-8.532423208191133</v>
      </c>
    </row>
    <row r="813" spans="1:4" ht="16.5" customHeight="1" hidden="1">
      <c r="A813" s="128" t="s">
        <v>758</v>
      </c>
      <c r="B813" s="130"/>
      <c r="C813" s="130"/>
      <c r="D813" s="58" t="e">
        <f t="shared" si="13"/>
        <v>#DIV/0!</v>
      </c>
    </row>
    <row r="814" spans="1:4" ht="16.5" customHeight="1" hidden="1">
      <c r="A814" s="128" t="s">
        <v>759</v>
      </c>
      <c r="B814" s="130"/>
      <c r="C814" s="130"/>
      <c r="D814" s="58" t="e">
        <f t="shared" si="13"/>
        <v>#DIV/0!</v>
      </c>
    </row>
    <row r="815" spans="1:4" ht="16.5" customHeight="1" hidden="1">
      <c r="A815" s="128" t="s">
        <v>760</v>
      </c>
      <c r="B815" s="130"/>
      <c r="C815" s="130"/>
      <c r="D815" s="58" t="e">
        <f t="shared" si="13"/>
        <v>#DIV/0!</v>
      </c>
    </row>
    <row r="816" spans="1:4" ht="16.5" customHeight="1" hidden="1">
      <c r="A816" s="128" t="s">
        <v>761</v>
      </c>
      <c r="B816" s="130"/>
      <c r="C816" s="130"/>
      <c r="D816" s="58" t="e">
        <f t="shared" si="13"/>
        <v>#DIV/0!</v>
      </c>
    </row>
    <row r="817" spans="1:4" ht="19.5" customHeight="1">
      <c r="A817" s="128" t="s">
        <v>762</v>
      </c>
      <c r="B817" s="130">
        <v>146</v>
      </c>
      <c r="C817" s="130">
        <v>93</v>
      </c>
      <c r="D817" s="58">
        <f t="shared" si="13"/>
        <v>-36.3013698630137</v>
      </c>
    </row>
    <row r="818" spans="1:4" ht="16.5" customHeight="1" hidden="1">
      <c r="A818" s="128" t="s">
        <v>763</v>
      </c>
      <c r="B818" s="130"/>
      <c r="C818" s="130"/>
      <c r="D818" s="58" t="e">
        <f t="shared" si="13"/>
        <v>#DIV/0!</v>
      </c>
    </row>
    <row r="819" spans="1:4" ht="19.5" customHeight="1">
      <c r="A819" s="128" t="s">
        <v>764</v>
      </c>
      <c r="B819" s="129">
        <v>386</v>
      </c>
      <c r="C819" s="129"/>
      <c r="D819" s="58">
        <f t="shared" si="13"/>
        <v>-100</v>
      </c>
    </row>
    <row r="820" spans="1:4" ht="19.5" customHeight="1">
      <c r="A820" s="128" t="s">
        <v>765</v>
      </c>
      <c r="B820" s="129">
        <v>65</v>
      </c>
      <c r="C820" s="129">
        <v>68</v>
      </c>
      <c r="D820" s="58">
        <f t="shared" si="13"/>
        <v>4.615384615384627</v>
      </c>
    </row>
    <row r="821" spans="1:4" ht="19.5" customHeight="1">
      <c r="A821" s="128" t="s">
        <v>766</v>
      </c>
      <c r="B821" s="127">
        <f>SUM(B822:B823)</f>
        <v>1749</v>
      </c>
      <c r="C821" s="127">
        <f>SUM(C822:C823)</f>
        <v>326</v>
      </c>
      <c r="D821" s="58">
        <f t="shared" si="13"/>
        <v>-81.36077758719269</v>
      </c>
    </row>
    <row r="822" spans="1:4" ht="19.5" customHeight="1">
      <c r="A822" s="128" t="s">
        <v>767</v>
      </c>
      <c r="B822" s="130">
        <v>1500</v>
      </c>
      <c r="C822" s="130"/>
      <c r="D822" s="58">
        <f t="shared" si="13"/>
        <v>-100</v>
      </c>
    </row>
    <row r="823" spans="1:4" ht="19.5" customHeight="1">
      <c r="A823" s="128" t="s">
        <v>768</v>
      </c>
      <c r="B823" s="129">
        <v>249</v>
      </c>
      <c r="C823" s="129">
        <v>326</v>
      </c>
      <c r="D823" s="58">
        <f t="shared" si="13"/>
        <v>30.92369477911646</v>
      </c>
    </row>
    <row r="824" spans="1:4" ht="19.5" customHeight="1">
      <c r="A824" s="128" t="s">
        <v>769</v>
      </c>
      <c r="B824" s="129">
        <v>218</v>
      </c>
      <c r="C824" s="129">
        <v>1045</v>
      </c>
      <c r="D824" s="58">
        <f t="shared" si="13"/>
        <v>379.35779816513764</v>
      </c>
    </row>
    <row r="825" spans="1:4" ht="19.5" customHeight="1">
      <c r="A825" s="128" t="s">
        <v>770</v>
      </c>
      <c r="B825" s="130">
        <v>78</v>
      </c>
      <c r="C825" s="130">
        <v>83</v>
      </c>
      <c r="D825" s="58">
        <f t="shared" si="13"/>
        <v>6.410256410256409</v>
      </c>
    </row>
    <row r="826" spans="1:4" ht="16.5" customHeight="1" hidden="1">
      <c r="A826" s="128" t="s">
        <v>771</v>
      </c>
      <c r="B826" s="130">
        <v>0</v>
      </c>
      <c r="C826" s="130">
        <v>0</v>
      </c>
      <c r="D826" s="58" t="e">
        <f t="shared" si="13"/>
        <v>#DIV/0!</v>
      </c>
    </row>
    <row r="827" spans="1:4" ht="19.5" customHeight="1">
      <c r="A827" s="128" t="s">
        <v>772</v>
      </c>
      <c r="B827" s="127">
        <f>SUM(B828,B857,B886,B913,B924,B935,B941,B948,B955,B959)</f>
        <v>16750</v>
      </c>
      <c r="C827" s="127">
        <f>SUM(C828,C857,C886,C913,C924,C935,C941,C948,C955,C959)</f>
        <v>14282</v>
      </c>
      <c r="D827" s="58">
        <f t="shared" si="13"/>
        <v>-14.734328358208955</v>
      </c>
    </row>
    <row r="828" spans="1:4" ht="19.5" customHeight="1">
      <c r="A828" s="128" t="s">
        <v>773</v>
      </c>
      <c r="B828" s="127">
        <f>SUM(B829:B856)</f>
        <v>2858</v>
      </c>
      <c r="C828" s="127">
        <f>SUM(C829:C856)</f>
        <v>2253</v>
      </c>
      <c r="D828" s="58">
        <f t="shared" si="13"/>
        <v>-21.168649405178442</v>
      </c>
    </row>
    <row r="829" spans="1:4" ht="19.5" customHeight="1">
      <c r="A829" s="128" t="s">
        <v>214</v>
      </c>
      <c r="B829" s="129">
        <v>338</v>
      </c>
      <c r="C829" s="129">
        <v>300</v>
      </c>
      <c r="D829" s="58">
        <f t="shared" si="13"/>
        <v>-11.242603550295854</v>
      </c>
    </row>
    <row r="830" spans="1:4" ht="16.5" customHeight="1" hidden="1">
      <c r="A830" s="128" t="s">
        <v>215</v>
      </c>
      <c r="B830" s="130"/>
      <c r="C830" s="130"/>
      <c r="D830" s="58" t="e">
        <f t="shared" si="13"/>
        <v>#DIV/0!</v>
      </c>
    </row>
    <row r="831" spans="1:4" ht="16.5" customHeight="1" hidden="1">
      <c r="A831" s="128" t="s">
        <v>216</v>
      </c>
      <c r="B831" s="130"/>
      <c r="C831" s="130"/>
      <c r="D831" s="58" t="e">
        <f t="shared" si="13"/>
        <v>#DIV/0!</v>
      </c>
    </row>
    <row r="832" spans="1:4" ht="19.5" customHeight="1">
      <c r="A832" s="128" t="s">
        <v>223</v>
      </c>
      <c r="B832" s="129">
        <v>156</v>
      </c>
      <c r="C832" s="129">
        <v>159</v>
      </c>
      <c r="D832" s="58">
        <f t="shared" si="13"/>
        <v>1.9230769230769198</v>
      </c>
    </row>
    <row r="833" spans="1:4" ht="16.5" customHeight="1" hidden="1">
      <c r="A833" s="128" t="s">
        <v>774</v>
      </c>
      <c r="B833" s="130"/>
      <c r="C833" s="130"/>
      <c r="D833" s="58" t="e">
        <f t="shared" si="13"/>
        <v>#DIV/0!</v>
      </c>
    </row>
    <row r="834" spans="1:4" ht="19.5" customHeight="1">
      <c r="A834" s="128" t="s">
        <v>31</v>
      </c>
      <c r="B834" s="129">
        <v>201</v>
      </c>
      <c r="C834" s="129">
        <v>232</v>
      </c>
      <c r="D834" s="58">
        <f t="shared" si="13"/>
        <v>15.422885572139307</v>
      </c>
    </row>
    <row r="835" spans="1:4" ht="19.5" customHeight="1">
      <c r="A835" s="128" t="s">
        <v>775</v>
      </c>
      <c r="B835" s="129">
        <v>75</v>
      </c>
      <c r="C835" s="129">
        <v>76</v>
      </c>
      <c r="D835" s="58">
        <f t="shared" si="13"/>
        <v>1.3333333333333428</v>
      </c>
    </row>
    <row r="836" spans="1:4" ht="19.5" customHeight="1">
      <c r="A836" s="128" t="s">
        <v>776</v>
      </c>
      <c r="B836" s="129">
        <v>72</v>
      </c>
      <c r="C836" s="129">
        <v>82</v>
      </c>
      <c r="D836" s="58">
        <f t="shared" si="13"/>
        <v>13.888888888888886</v>
      </c>
    </row>
    <row r="837" spans="1:4" ht="19.5" customHeight="1">
      <c r="A837" s="128" t="s">
        <v>777</v>
      </c>
      <c r="B837" s="129">
        <v>57</v>
      </c>
      <c r="C837" s="129">
        <v>66</v>
      </c>
      <c r="D837" s="58">
        <f t="shared" si="13"/>
        <v>15.789473684210535</v>
      </c>
    </row>
    <row r="838" spans="1:4" ht="16.5" customHeight="1" hidden="1">
      <c r="A838" s="128" t="s">
        <v>778</v>
      </c>
      <c r="B838" s="130"/>
      <c r="C838" s="130"/>
      <c r="D838" s="58" t="e">
        <f t="shared" si="13"/>
        <v>#DIV/0!</v>
      </c>
    </row>
    <row r="839" spans="1:4" ht="19.5" customHeight="1">
      <c r="A839" s="128" t="s">
        <v>779</v>
      </c>
      <c r="B839" s="130">
        <v>34</v>
      </c>
      <c r="C839" s="130">
        <v>55</v>
      </c>
      <c r="D839" s="58">
        <f t="shared" si="13"/>
        <v>61.764705882352956</v>
      </c>
    </row>
    <row r="840" spans="1:4" ht="16.5" customHeight="1" hidden="1">
      <c r="A840" s="128" t="s">
        <v>780</v>
      </c>
      <c r="B840" s="130"/>
      <c r="C840" s="130"/>
      <c r="D840" s="58" t="e">
        <f t="shared" si="13"/>
        <v>#DIV/0!</v>
      </c>
    </row>
    <row r="841" spans="1:4" ht="16.5" customHeight="1" hidden="1">
      <c r="A841" s="128" t="s">
        <v>30</v>
      </c>
      <c r="B841" s="130"/>
      <c r="C841" s="130"/>
      <c r="D841" s="58" t="e">
        <f t="shared" si="13"/>
        <v>#DIV/0!</v>
      </c>
    </row>
    <row r="842" spans="1:4" ht="16.5" customHeight="1" hidden="1">
      <c r="A842" s="128" t="s">
        <v>781</v>
      </c>
      <c r="B842" s="130"/>
      <c r="C842" s="130"/>
      <c r="D842" s="58" t="e">
        <f t="shared" si="13"/>
        <v>#DIV/0!</v>
      </c>
    </row>
    <row r="843" spans="1:4" ht="16.5" customHeight="1" hidden="1">
      <c r="A843" s="128" t="s">
        <v>782</v>
      </c>
      <c r="B843" s="130"/>
      <c r="C843" s="130"/>
      <c r="D843" s="58" t="e">
        <f t="shared" si="13"/>
        <v>#DIV/0!</v>
      </c>
    </row>
    <row r="844" spans="1:4" ht="16.5" customHeight="1" hidden="1">
      <c r="A844" s="128" t="s">
        <v>783</v>
      </c>
      <c r="B844" s="130"/>
      <c r="C844" s="130"/>
      <c r="D844" s="58" t="e">
        <f t="shared" si="13"/>
        <v>#DIV/0!</v>
      </c>
    </row>
    <row r="845" spans="1:4" ht="19.5" customHeight="1">
      <c r="A845" s="128" t="s">
        <v>978</v>
      </c>
      <c r="B845" s="129">
        <v>35</v>
      </c>
      <c r="C845" s="129"/>
      <c r="D845" s="58">
        <f t="shared" si="13"/>
        <v>-100</v>
      </c>
    </row>
    <row r="846" spans="1:4" ht="16.5" customHeight="1" hidden="1">
      <c r="A846" s="128" t="s">
        <v>979</v>
      </c>
      <c r="B846" s="129"/>
      <c r="C846" s="129"/>
      <c r="D846" s="58" t="e">
        <f t="shared" si="13"/>
        <v>#DIV/0!</v>
      </c>
    </row>
    <row r="847" spans="1:4" ht="16.5" customHeight="1" hidden="1">
      <c r="A847" s="128" t="s">
        <v>980</v>
      </c>
      <c r="B847" s="130"/>
      <c r="C847" s="130"/>
      <c r="D847" s="58" t="e">
        <f t="shared" si="13"/>
        <v>#DIV/0!</v>
      </c>
    </row>
    <row r="848" spans="1:4" ht="16.5" customHeight="1" hidden="1">
      <c r="A848" s="128" t="s">
        <v>981</v>
      </c>
      <c r="B848" s="129"/>
      <c r="C848" s="129"/>
      <c r="D848" s="58" t="e">
        <f t="shared" si="13"/>
        <v>#DIV/0!</v>
      </c>
    </row>
    <row r="849" spans="1:4" ht="16.5" customHeight="1" hidden="1">
      <c r="A849" s="128" t="s">
        <v>982</v>
      </c>
      <c r="B849" s="130"/>
      <c r="C849" s="130"/>
      <c r="D849" s="58" t="e">
        <f t="shared" si="13"/>
        <v>#DIV/0!</v>
      </c>
    </row>
    <row r="850" spans="1:4" ht="19.5" customHeight="1">
      <c r="A850" s="128" t="s">
        <v>29</v>
      </c>
      <c r="B850" s="130">
        <v>17</v>
      </c>
      <c r="C850" s="130"/>
      <c r="D850" s="58">
        <f t="shared" si="13"/>
        <v>-100</v>
      </c>
    </row>
    <row r="851" spans="1:4" ht="16.5" customHeight="1" hidden="1">
      <c r="A851" s="128" t="s">
        <v>983</v>
      </c>
      <c r="B851" s="130"/>
      <c r="C851" s="130"/>
      <c r="D851" s="58" t="e">
        <f t="shared" si="13"/>
        <v>#DIV/0!</v>
      </c>
    </row>
    <row r="852" spans="1:4" ht="16.5" customHeight="1" hidden="1">
      <c r="A852" s="128" t="s">
        <v>984</v>
      </c>
      <c r="B852" s="129"/>
      <c r="C852" s="129"/>
      <c r="D852" s="58" t="e">
        <f t="shared" si="13"/>
        <v>#DIV/0!</v>
      </c>
    </row>
    <row r="853" spans="1:4" ht="16.5" customHeight="1" hidden="1">
      <c r="A853" s="128" t="s">
        <v>985</v>
      </c>
      <c r="B853" s="129"/>
      <c r="C853" s="129"/>
      <c r="D853" s="58" t="e">
        <f aca="true" t="shared" si="14" ref="D853:D916">C853/B853*100-100</f>
        <v>#DIV/0!</v>
      </c>
    </row>
    <row r="854" spans="1:4" ht="16.5" customHeight="1" hidden="1">
      <c r="A854" s="128" t="s">
        <v>986</v>
      </c>
      <c r="B854" s="129"/>
      <c r="C854" s="129"/>
      <c r="D854" s="58" t="e">
        <f t="shared" si="14"/>
        <v>#DIV/0!</v>
      </c>
    </row>
    <row r="855" spans="1:4" ht="16.5" customHeight="1" hidden="1">
      <c r="A855" s="128" t="s">
        <v>987</v>
      </c>
      <c r="B855" s="130"/>
      <c r="C855" s="130"/>
      <c r="D855" s="58" t="e">
        <f t="shared" si="14"/>
        <v>#DIV/0!</v>
      </c>
    </row>
    <row r="856" spans="1:4" ht="19.5" customHeight="1">
      <c r="A856" s="128" t="s">
        <v>988</v>
      </c>
      <c r="B856" s="129">
        <v>1873</v>
      </c>
      <c r="C856" s="129">
        <v>1283</v>
      </c>
      <c r="D856" s="58"/>
    </row>
    <row r="857" spans="1:4" ht="19.5" customHeight="1">
      <c r="A857" s="128" t="s">
        <v>989</v>
      </c>
      <c r="B857" s="127">
        <f>SUM(B858:B885)</f>
        <v>2081</v>
      </c>
      <c r="C857" s="127">
        <f>SUM(C858:C885)</f>
        <v>1581</v>
      </c>
      <c r="D857" s="58">
        <f t="shared" si="14"/>
        <v>-24.02691013935609</v>
      </c>
    </row>
    <row r="858" spans="1:4" ht="19.5" customHeight="1">
      <c r="A858" s="128" t="s">
        <v>214</v>
      </c>
      <c r="B858" s="129">
        <v>294</v>
      </c>
      <c r="C858" s="129">
        <v>125</v>
      </c>
      <c r="D858" s="58">
        <f t="shared" si="14"/>
        <v>-57.482993197278915</v>
      </c>
    </row>
    <row r="859" spans="1:4" ht="16.5" customHeight="1" hidden="1">
      <c r="A859" s="128" t="s">
        <v>215</v>
      </c>
      <c r="B859" s="130"/>
      <c r="C859" s="130"/>
      <c r="D859" s="58" t="e">
        <f t="shared" si="14"/>
        <v>#DIV/0!</v>
      </c>
    </row>
    <row r="860" spans="1:4" ht="16.5" customHeight="1" hidden="1">
      <c r="A860" s="128" t="s">
        <v>216</v>
      </c>
      <c r="B860" s="130"/>
      <c r="C860" s="130"/>
      <c r="D860" s="58" t="e">
        <f t="shared" si="14"/>
        <v>#DIV/0!</v>
      </c>
    </row>
    <row r="861" spans="1:4" ht="19.5" customHeight="1">
      <c r="A861" s="128" t="s">
        <v>990</v>
      </c>
      <c r="B861" s="129">
        <v>180</v>
      </c>
      <c r="C861" s="129">
        <v>225</v>
      </c>
      <c r="D861" s="58">
        <f t="shared" si="14"/>
        <v>25</v>
      </c>
    </row>
    <row r="862" spans="1:4" ht="19.5" customHeight="1">
      <c r="A862" s="128" t="s">
        <v>991</v>
      </c>
      <c r="B862" s="130">
        <v>532</v>
      </c>
      <c r="C862" s="130">
        <v>117</v>
      </c>
      <c r="D862" s="58">
        <f t="shared" si="14"/>
        <v>-78.00751879699249</v>
      </c>
    </row>
    <row r="863" spans="1:4" ht="19.5" customHeight="1">
      <c r="A863" s="128" t="s">
        <v>992</v>
      </c>
      <c r="B863" s="129">
        <v>129</v>
      </c>
      <c r="C863" s="129">
        <v>137</v>
      </c>
      <c r="D863" s="58">
        <f t="shared" si="14"/>
        <v>6.20155038759691</v>
      </c>
    </row>
    <row r="864" spans="1:4" ht="16.5" customHeight="1" hidden="1">
      <c r="A864" s="128" t="s">
        <v>993</v>
      </c>
      <c r="B864" s="130"/>
      <c r="C864" s="130"/>
      <c r="D864" s="58" t="e">
        <f t="shared" si="14"/>
        <v>#DIV/0!</v>
      </c>
    </row>
    <row r="865" spans="1:4" ht="16.5" customHeight="1" hidden="1">
      <c r="A865" s="128" t="s">
        <v>994</v>
      </c>
      <c r="B865" s="130"/>
      <c r="C865" s="130"/>
      <c r="D865" s="58" t="e">
        <f t="shared" si="14"/>
        <v>#DIV/0!</v>
      </c>
    </row>
    <row r="866" spans="1:4" ht="16.5" customHeight="1" hidden="1">
      <c r="A866" s="128" t="s">
        <v>995</v>
      </c>
      <c r="B866" s="130"/>
      <c r="C866" s="130"/>
      <c r="D866" s="58" t="e">
        <f t="shared" si="14"/>
        <v>#DIV/0!</v>
      </c>
    </row>
    <row r="867" spans="1:4" ht="16.5" customHeight="1" hidden="1">
      <c r="A867" s="128" t="s">
        <v>996</v>
      </c>
      <c r="B867" s="130"/>
      <c r="C867" s="130"/>
      <c r="D867" s="58" t="e">
        <f t="shared" si="14"/>
        <v>#DIV/0!</v>
      </c>
    </row>
    <row r="868" spans="1:4" ht="19.5" customHeight="1">
      <c r="A868" s="128" t="s">
        <v>997</v>
      </c>
      <c r="B868" s="130">
        <v>22</v>
      </c>
      <c r="C868" s="130">
        <v>23</v>
      </c>
      <c r="D868" s="58">
        <f t="shared" si="14"/>
        <v>4.545454545454547</v>
      </c>
    </row>
    <row r="869" spans="1:4" ht="19.5" customHeight="1">
      <c r="A869" s="128" t="s">
        <v>998</v>
      </c>
      <c r="B869" s="130">
        <v>18</v>
      </c>
      <c r="C869" s="130">
        <v>19</v>
      </c>
      <c r="D869" s="58">
        <f t="shared" si="14"/>
        <v>5.555555555555557</v>
      </c>
    </row>
    <row r="870" spans="1:4" ht="19.5" customHeight="1">
      <c r="A870" s="128" t="s">
        <v>999</v>
      </c>
      <c r="B870" s="129">
        <v>224</v>
      </c>
      <c r="C870" s="129">
        <v>251</v>
      </c>
      <c r="D870" s="58">
        <f t="shared" si="14"/>
        <v>12.053571428571416</v>
      </c>
    </row>
    <row r="871" spans="1:4" ht="16.5" customHeight="1" hidden="1">
      <c r="A871" s="128" t="s">
        <v>1000</v>
      </c>
      <c r="B871" s="130"/>
      <c r="C871" s="130"/>
      <c r="D871" s="58" t="e">
        <f t="shared" si="14"/>
        <v>#DIV/0!</v>
      </c>
    </row>
    <row r="872" spans="1:4" ht="16.5" customHeight="1" hidden="1">
      <c r="A872" s="128" t="s">
        <v>1001</v>
      </c>
      <c r="B872" s="130"/>
      <c r="C872" s="130"/>
      <c r="D872" s="58" t="e">
        <f t="shared" si="14"/>
        <v>#DIV/0!</v>
      </c>
    </row>
    <row r="873" spans="1:4" ht="16.5" customHeight="1" hidden="1">
      <c r="A873" s="128" t="s">
        <v>1002</v>
      </c>
      <c r="B873" s="130"/>
      <c r="C873" s="130"/>
      <c r="D873" s="58" t="e">
        <f t="shared" si="14"/>
        <v>#DIV/0!</v>
      </c>
    </row>
    <row r="874" spans="1:4" ht="16.5" customHeight="1" hidden="1">
      <c r="A874" s="128" t="s">
        <v>1003</v>
      </c>
      <c r="B874" s="129"/>
      <c r="C874" s="129"/>
      <c r="D874" s="58" t="e">
        <f t="shared" si="14"/>
        <v>#DIV/0!</v>
      </c>
    </row>
    <row r="875" spans="1:4" ht="16.5" customHeight="1" hidden="1">
      <c r="A875" s="128" t="s">
        <v>1004</v>
      </c>
      <c r="B875" s="130">
        <v>0</v>
      </c>
      <c r="C875" s="130"/>
      <c r="D875" s="58" t="e">
        <f t="shared" si="14"/>
        <v>#DIV/0!</v>
      </c>
    </row>
    <row r="876" spans="1:4" ht="19.5" customHeight="1">
      <c r="A876" s="128" t="s">
        <v>1005</v>
      </c>
      <c r="B876" s="130">
        <v>500</v>
      </c>
      <c r="C876" s="130">
        <v>500</v>
      </c>
      <c r="D876" s="58"/>
    </row>
    <row r="877" spans="1:4" ht="16.5" customHeight="1" hidden="1">
      <c r="A877" s="128" t="s">
        <v>1006</v>
      </c>
      <c r="B877" s="130">
        <v>0</v>
      </c>
      <c r="C877" s="130"/>
      <c r="D877" s="58" t="e">
        <f t="shared" si="14"/>
        <v>#DIV/0!</v>
      </c>
    </row>
    <row r="878" spans="1:4" ht="16.5" customHeight="1" hidden="1">
      <c r="A878" s="128" t="s">
        <v>1007</v>
      </c>
      <c r="B878" s="130">
        <v>0</v>
      </c>
      <c r="C878" s="130"/>
      <c r="D878" s="58" t="e">
        <f t="shared" si="14"/>
        <v>#DIV/0!</v>
      </c>
    </row>
    <row r="879" spans="1:4" ht="16.5" customHeight="1" hidden="1">
      <c r="A879" s="128" t="s">
        <v>1008</v>
      </c>
      <c r="B879" s="130">
        <v>0</v>
      </c>
      <c r="C879" s="130"/>
      <c r="D879" s="58" t="e">
        <f t="shared" si="14"/>
        <v>#DIV/0!</v>
      </c>
    </row>
    <row r="880" spans="1:4" ht="16.5" customHeight="1" hidden="1">
      <c r="A880" s="128" t="s">
        <v>1009</v>
      </c>
      <c r="B880" s="130">
        <v>0</v>
      </c>
      <c r="C880" s="130"/>
      <c r="D880" s="58" t="e">
        <f t="shared" si="14"/>
        <v>#DIV/0!</v>
      </c>
    </row>
    <row r="881" spans="1:4" ht="16.5" customHeight="1" hidden="1">
      <c r="A881" s="128" t="s">
        <v>1010</v>
      </c>
      <c r="B881" s="130">
        <v>0</v>
      </c>
      <c r="C881" s="130"/>
      <c r="D881" s="58" t="e">
        <f t="shared" si="14"/>
        <v>#DIV/0!</v>
      </c>
    </row>
    <row r="882" spans="1:4" ht="16.5" customHeight="1" hidden="1">
      <c r="A882" s="128" t="s">
        <v>1011</v>
      </c>
      <c r="B882" s="129"/>
      <c r="C882" s="129"/>
      <c r="D882" s="58" t="e">
        <f t="shared" si="14"/>
        <v>#DIV/0!</v>
      </c>
    </row>
    <row r="883" spans="1:4" ht="16.5" customHeight="1" hidden="1">
      <c r="A883" s="128" t="s">
        <v>1012</v>
      </c>
      <c r="B883" s="130"/>
      <c r="C883" s="130"/>
      <c r="D883" s="58" t="e">
        <f t="shared" si="14"/>
        <v>#DIV/0!</v>
      </c>
    </row>
    <row r="884" spans="1:4" ht="19.5" customHeight="1">
      <c r="A884" s="128" t="s">
        <v>1013</v>
      </c>
      <c r="B884" s="129">
        <v>182</v>
      </c>
      <c r="C884" s="129">
        <v>184</v>
      </c>
      <c r="D884" s="58">
        <f t="shared" si="14"/>
        <v>1.098901098901095</v>
      </c>
    </row>
    <row r="885" spans="1:4" ht="16.5" customHeight="1" hidden="1">
      <c r="A885" s="128" t="s">
        <v>1014</v>
      </c>
      <c r="B885" s="130">
        <v>0</v>
      </c>
      <c r="C885" s="130">
        <v>0</v>
      </c>
      <c r="D885" s="58" t="e">
        <f t="shared" si="14"/>
        <v>#DIV/0!</v>
      </c>
    </row>
    <row r="886" spans="1:4" ht="19.5" customHeight="1">
      <c r="A886" s="128" t="s">
        <v>1015</v>
      </c>
      <c r="B886" s="127">
        <f>SUM(B887:B912)</f>
        <v>1142</v>
      </c>
      <c r="C886" s="127">
        <f>SUM(C887:C912)</f>
        <v>1194</v>
      </c>
      <c r="D886" s="58">
        <f t="shared" si="14"/>
        <v>4.553415061295965</v>
      </c>
    </row>
    <row r="887" spans="1:4" ht="19.5" customHeight="1">
      <c r="A887" s="128" t="s">
        <v>214</v>
      </c>
      <c r="B887" s="129">
        <v>240</v>
      </c>
      <c r="C887" s="129">
        <v>164</v>
      </c>
      <c r="D887" s="58">
        <f t="shared" si="14"/>
        <v>-31.66666666666667</v>
      </c>
    </row>
    <row r="888" spans="1:4" ht="16.5" customHeight="1" hidden="1">
      <c r="A888" s="128" t="s">
        <v>215</v>
      </c>
      <c r="B888" s="130"/>
      <c r="C888" s="130"/>
      <c r="D888" s="58"/>
    </row>
    <row r="889" spans="1:4" ht="16.5" customHeight="1" hidden="1">
      <c r="A889" s="128" t="s">
        <v>216</v>
      </c>
      <c r="B889" s="130"/>
      <c r="C889" s="130"/>
      <c r="D889" s="58" t="e">
        <f t="shared" si="14"/>
        <v>#DIV/0!</v>
      </c>
    </row>
    <row r="890" spans="1:4" ht="19.5" customHeight="1">
      <c r="A890" s="128" t="s">
        <v>1016</v>
      </c>
      <c r="B890" s="130">
        <v>44</v>
      </c>
      <c r="C890" s="130">
        <v>46</v>
      </c>
      <c r="D890" s="58">
        <f t="shared" si="14"/>
        <v>4.545454545454547</v>
      </c>
    </row>
    <row r="891" spans="1:4" ht="19.5" customHeight="1">
      <c r="A891" s="128" t="s">
        <v>1017</v>
      </c>
      <c r="B891" s="130">
        <v>46</v>
      </c>
      <c r="C891" s="130">
        <v>66</v>
      </c>
      <c r="D891" s="58">
        <f t="shared" si="14"/>
        <v>43.47826086956522</v>
      </c>
    </row>
    <row r="892" spans="1:4" ht="19.5" customHeight="1">
      <c r="A892" s="128" t="s">
        <v>1018</v>
      </c>
      <c r="B892" s="129">
        <v>221</v>
      </c>
      <c r="C892" s="129">
        <v>223</v>
      </c>
      <c r="D892" s="58">
        <f t="shared" si="14"/>
        <v>0.9049773755656076</v>
      </c>
    </row>
    <row r="893" spans="1:4" ht="16.5" customHeight="1" hidden="1">
      <c r="A893" s="128" t="s">
        <v>1019</v>
      </c>
      <c r="B893" s="130"/>
      <c r="C893" s="130"/>
      <c r="D893" s="58" t="e">
        <f t="shared" si="14"/>
        <v>#DIV/0!</v>
      </c>
    </row>
    <row r="894" spans="1:4" ht="16.5" customHeight="1" hidden="1">
      <c r="A894" s="128" t="s">
        <v>1020</v>
      </c>
      <c r="B894" s="130"/>
      <c r="C894" s="130"/>
      <c r="D894" s="58" t="e">
        <f t="shared" si="14"/>
        <v>#DIV/0!</v>
      </c>
    </row>
    <row r="895" spans="1:4" ht="19.5" customHeight="1">
      <c r="A895" s="128" t="s">
        <v>1021</v>
      </c>
      <c r="B895" s="129">
        <v>84</v>
      </c>
      <c r="C895" s="129">
        <v>94</v>
      </c>
      <c r="D895" s="58">
        <f t="shared" si="14"/>
        <v>11.904761904761912</v>
      </c>
    </row>
    <row r="896" spans="1:4" ht="19.5" customHeight="1">
      <c r="A896" s="128" t="s">
        <v>1022</v>
      </c>
      <c r="B896" s="129">
        <v>71</v>
      </c>
      <c r="C896" s="129">
        <v>127</v>
      </c>
      <c r="D896" s="58">
        <f t="shared" si="14"/>
        <v>78.87323943661971</v>
      </c>
    </row>
    <row r="897" spans="1:4" ht="19.5" customHeight="1">
      <c r="A897" s="128" t="s">
        <v>1023</v>
      </c>
      <c r="B897" s="129">
        <v>17</v>
      </c>
      <c r="C897" s="129">
        <v>18</v>
      </c>
      <c r="D897" s="58">
        <f t="shared" si="14"/>
        <v>5.882352941176478</v>
      </c>
    </row>
    <row r="898" spans="1:4" ht="19.5" customHeight="1">
      <c r="A898" s="128" t="s">
        <v>1024</v>
      </c>
      <c r="B898" s="130">
        <v>24</v>
      </c>
      <c r="C898" s="130"/>
      <c r="D898" s="58">
        <f t="shared" si="14"/>
        <v>-100</v>
      </c>
    </row>
    <row r="899" spans="1:4" ht="16.5" customHeight="1" hidden="1">
      <c r="A899" s="128" t="s">
        <v>1025</v>
      </c>
      <c r="B899" s="130"/>
      <c r="C899" s="130"/>
      <c r="D899" s="58" t="e">
        <f t="shared" si="14"/>
        <v>#DIV/0!</v>
      </c>
    </row>
    <row r="900" spans="1:4" ht="19.5" customHeight="1">
      <c r="A900" s="128" t="s">
        <v>1026</v>
      </c>
      <c r="B900" s="129">
        <v>155</v>
      </c>
      <c r="C900" s="129">
        <v>190</v>
      </c>
      <c r="D900" s="58">
        <f t="shared" si="14"/>
        <v>22.58064516129032</v>
      </c>
    </row>
    <row r="901" spans="1:4" ht="19.5" customHeight="1">
      <c r="A901" s="128" t="s">
        <v>1027</v>
      </c>
      <c r="B901" s="130">
        <v>37</v>
      </c>
      <c r="C901" s="130">
        <v>39</v>
      </c>
      <c r="D901" s="58">
        <f t="shared" si="14"/>
        <v>5.405405405405389</v>
      </c>
    </row>
    <row r="902" spans="1:4" ht="16.5" customHeight="1" hidden="1">
      <c r="A902" s="128" t="s">
        <v>1028</v>
      </c>
      <c r="B902" s="129"/>
      <c r="C902" s="129"/>
      <c r="D902" s="58" t="e">
        <f t="shared" si="14"/>
        <v>#DIV/0!</v>
      </c>
    </row>
    <row r="903" spans="1:4" ht="19.5" customHeight="1">
      <c r="A903" s="128" t="s">
        <v>1029</v>
      </c>
      <c r="B903" s="129">
        <v>3</v>
      </c>
      <c r="C903" s="129"/>
      <c r="D903" s="58">
        <f t="shared" si="14"/>
        <v>-100</v>
      </c>
    </row>
    <row r="904" spans="1:4" ht="16.5" customHeight="1" hidden="1">
      <c r="A904" s="128" t="s">
        <v>1030</v>
      </c>
      <c r="B904" s="130"/>
      <c r="C904" s="130"/>
      <c r="D904" s="58" t="e">
        <f t="shared" si="14"/>
        <v>#DIV/0!</v>
      </c>
    </row>
    <row r="905" spans="1:4" ht="16.5" customHeight="1" hidden="1">
      <c r="A905" s="128" t="s">
        <v>1031</v>
      </c>
      <c r="B905" s="129"/>
      <c r="C905" s="129"/>
      <c r="D905" s="58" t="e">
        <f t="shared" si="14"/>
        <v>#DIV/0!</v>
      </c>
    </row>
    <row r="906" spans="1:4" ht="19.5" customHeight="1">
      <c r="A906" s="128" t="s">
        <v>1032</v>
      </c>
      <c r="B906" s="130"/>
      <c r="C906" s="130">
        <v>27</v>
      </c>
      <c r="D906" s="58"/>
    </row>
    <row r="907" spans="1:4" ht="16.5" customHeight="1" hidden="1">
      <c r="A907" s="128" t="s">
        <v>1033</v>
      </c>
      <c r="B907" s="130"/>
      <c r="C907" s="130"/>
      <c r="D907" s="58" t="e">
        <f t="shared" si="14"/>
        <v>#DIV/0!</v>
      </c>
    </row>
    <row r="908" spans="1:4" ht="16.5" customHeight="1" hidden="1">
      <c r="A908" s="128" t="s">
        <v>1034</v>
      </c>
      <c r="B908" s="130"/>
      <c r="C908" s="130"/>
      <c r="D908" s="58" t="e">
        <f t="shared" si="14"/>
        <v>#DIV/0!</v>
      </c>
    </row>
    <row r="909" spans="1:4" ht="16.5" customHeight="1" hidden="1">
      <c r="A909" s="128" t="s">
        <v>1006</v>
      </c>
      <c r="B909" s="129"/>
      <c r="C909" s="129"/>
      <c r="D909" s="58" t="e">
        <f t="shared" si="14"/>
        <v>#DIV/0!</v>
      </c>
    </row>
    <row r="910" spans="1:4" ht="16.5" customHeight="1" hidden="1">
      <c r="A910" s="128" t="s">
        <v>1035</v>
      </c>
      <c r="B910" s="129"/>
      <c r="C910" s="129"/>
      <c r="D910" s="58" t="e">
        <f t="shared" si="14"/>
        <v>#DIV/0!</v>
      </c>
    </row>
    <row r="911" spans="1:4" ht="16.5" customHeight="1" hidden="1">
      <c r="A911" s="128" t="s">
        <v>1036</v>
      </c>
      <c r="B911" s="129"/>
      <c r="C911" s="129"/>
      <c r="D911" s="58" t="e">
        <f t="shared" si="14"/>
        <v>#DIV/0!</v>
      </c>
    </row>
    <row r="912" spans="1:4" ht="19.5" customHeight="1">
      <c r="A912" s="128" t="s">
        <v>1037</v>
      </c>
      <c r="B912" s="130">
        <v>200</v>
      </c>
      <c r="C912" s="130">
        <v>200</v>
      </c>
      <c r="D912" s="58">
        <f t="shared" si="14"/>
        <v>0</v>
      </c>
    </row>
    <row r="913" spans="1:4" ht="16.5" customHeight="1" hidden="1">
      <c r="A913" s="128" t="s">
        <v>1038</v>
      </c>
      <c r="B913" s="131">
        <v>0</v>
      </c>
      <c r="C913" s="131">
        <v>0</v>
      </c>
      <c r="D913" s="58" t="e">
        <f t="shared" si="14"/>
        <v>#DIV/0!</v>
      </c>
    </row>
    <row r="914" spans="1:4" ht="16.5" customHeight="1" hidden="1">
      <c r="A914" s="128" t="s">
        <v>214</v>
      </c>
      <c r="B914" s="130">
        <v>0</v>
      </c>
      <c r="C914" s="130">
        <v>0</v>
      </c>
      <c r="D914" s="58" t="e">
        <f t="shared" si="14"/>
        <v>#DIV/0!</v>
      </c>
    </row>
    <row r="915" spans="1:4" ht="16.5" customHeight="1" hidden="1">
      <c r="A915" s="128" t="s">
        <v>215</v>
      </c>
      <c r="B915" s="130">
        <v>0</v>
      </c>
      <c r="C915" s="130">
        <v>0</v>
      </c>
      <c r="D915" s="58" t="e">
        <f t="shared" si="14"/>
        <v>#DIV/0!</v>
      </c>
    </row>
    <row r="916" spans="1:4" ht="16.5" customHeight="1" hidden="1">
      <c r="A916" s="128" t="s">
        <v>216</v>
      </c>
      <c r="B916" s="130">
        <v>0</v>
      </c>
      <c r="C916" s="130">
        <v>0</v>
      </c>
      <c r="D916" s="58" t="e">
        <f t="shared" si="14"/>
        <v>#DIV/0!</v>
      </c>
    </row>
    <row r="917" spans="1:4" ht="16.5" customHeight="1" hidden="1">
      <c r="A917" s="128" t="s">
        <v>1039</v>
      </c>
      <c r="B917" s="130">
        <v>0</v>
      </c>
      <c r="C917" s="130">
        <v>0</v>
      </c>
      <c r="D917" s="58" t="e">
        <f aca="true" t="shared" si="15" ref="D917:D983">C917/B917*100-100</f>
        <v>#DIV/0!</v>
      </c>
    </row>
    <row r="918" spans="1:4" ht="16.5" customHeight="1" hidden="1">
      <c r="A918" s="128" t="s">
        <v>1040</v>
      </c>
      <c r="B918" s="130">
        <v>0</v>
      </c>
      <c r="C918" s="130">
        <v>0</v>
      </c>
      <c r="D918" s="58" t="e">
        <f t="shared" si="15"/>
        <v>#DIV/0!</v>
      </c>
    </row>
    <row r="919" spans="1:4" ht="16.5" customHeight="1" hidden="1">
      <c r="A919" s="128" t="s">
        <v>1041</v>
      </c>
      <c r="B919" s="130">
        <v>0</v>
      </c>
      <c r="C919" s="130">
        <v>0</v>
      </c>
      <c r="D919" s="58" t="e">
        <f t="shared" si="15"/>
        <v>#DIV/0!</v>
      </c>
    </row>
    <row r="920" spans="1:4" ht="16.5" customHeight="1" hidden="1">
      <c r="A920" s="128" t="s">
        <v>1042</v>
      </c>
      <c r="B920" s="130">
        <v>0</v>
      </c>
      <c r="C920" s="130">
        <v>0</v>
      </c>
      <c r="D920" s="58" t="e">
        <f t="shared" si="15"/>
        <v>#DIV/0!</v>
      </c>
    </row>
    <row r="921" spans="1:4" ht="16.5" customHeight="1" hidden="1">
      <c r="A921" s="128" t="s">
        <v>1043</v>
      </c>
      <c r="B921" s="130">
        <v>0</v>
      </c>
      <c r="C921" s="130">
        <v>0</v>
      </c>
      <c r="D921" s="58" t="e">
        <f t="shared" si="15"/>
        <v>#DIV/0!</v>
      </c>
    </row>
    <row r="922" spans="1:4" ht="16.5" customHeight="1" hidden="1">
      <c r="A922" s="128" t="s">
        <v>1044</v>
      </c>
      <c r="B922" s="130">
        <v>0</v>
      </c>
      <c r="C922" s="130">
        <v>0</v>
      </c>
      <c r="D922" s="58" t="e">
        <f t="shared" si="15"/>
        <v>#DIV/0!</v>
      </c>
    </row>
    <row r="923" spans="1:4" ht="16.5" customHeight="1" hidden="1">
      <c r="A923" s="128" t="s">
        <v>1045</v>
      </c>
      <c r="B923" s="130">
        <v>0</v>
      </c>
      <c r="C923" s="130">
        <v>0</v>
      </c>
      <c r="D923" s="58" t="e">
        <f t="shared" si="15"/>
        <v>#DIV/0!</v>
      </c>
    </row>
    <row r="924" spans="1:4" ht="19.5" customHeight="1">
      <c r="A924" s="128" t="s">
        <v>1046</v>
      </c>
      <c r="B924" s="127">
        <f>SUM(B925:B934)</f>
        <v>6432</v>
      </c>
      <c r="C924" s="127">
        <f>SUM(C925:C934)</f>
        <v>4665</v>
      </c>
      <c r="D924" s="58">
        <f t="shared" si="15"/>
        <v>-27.47201492537313</v>
      </c>
    </row>
    <row r="925" spans="1:4" ht="19.5" customHeight="1">
      <c r="A925" s="128" t="s">
        <v>214</v>
      </c>
      <c r="B925" s="129">
        <v>198</v>
      </c>
      <c r="C925" s="129">
        <v>152</v>
      </c>
      <c r="D925" s="58">
        <f t="shared" si="15"/>
        <v>-23.23232323232324</v>
      </c>
    </row>
    <row r="926" spans="1:4" ht="16.5" customHeight="1" hidden="1">
      <c r="A926" s="128" t="s">
        <v>215</v>
      </c>
      <c r="B926" s="130"/>
      <c r="C926" s="130"/>
      <c r="D926" s="58" t="e">
        <f t="shared" si="15"/>
        <v>#DIV/0!</v>
      </c>
    </row>
    <row r="927" spans="1:4" ht="16.5" customHeight="1" hidden="1">
      <c r="A927" s="128" t="s">
        <v>216</v>
      </c>
      <c r="B927" s="130"/>
      <c r="C927" s="130"/>
      <c r="D927" s="58" t="e">
        <f t="shared" si="15"/>
        <v>#DIV/0!</v>
      </c>
    </row>
    <row r="928" spans="1:4" ht="19.5" customHeight="1">
      <c r="A928" s="128" t="s">
        <v>1047</v>
      </c>
      <c r="B928" s="129">
        <v>1200</v>
      </c>
      <c r="C928" s="129">
        <v>1200</v>
      </c>
      <c r="D928" s="58">
        <f t="shared" si="15"/>
        <v>0</v>
      </c>
    </row>
    <row r="929" spans="1:4" ht="19.5" customHeight="1">
      <c r="A929" s="128" t="s">
        <v>1048</v>
      </c>
      <c r="B929" s="130">
        <v>800</v>
      </c>
      <c r="C929" s="130"/>
      <c r="D929" s="58">
        <f t="shared" si="15"/>
        <v>-100</v>
      </c>
    </row>
    <row r="930" spans="1:4" ht="16.5" customHeight="1" hidden="1">
      <c r="A930" s="128" t="s">
        <v>1049</v>
      </c>
      <c r="B930" s="130"/>
      <c r="C930" s="130"/>
      <c r="D930" s="58" t="e">
        <f t="shared" si="15"/>
        <v>#DIV/0!</v>
      </c>
    </row>
    <row r="931" spans="1:4" ht="16.5" customHeight="1" hidden="1">
      <c r="A931" s="128" t="s">
        <v>1050</v>
      </c>
      <c r="B931" s="130"/>
      <c r="C931" s="130"/>
      <c r="D931" s="58" t="e">
        <f t="shared" si="15"/>
        <v>#DIV/0!</v>
      </c>
    </row>
    <row r="932" spans="1:4" ht="16.5" customHeight="1" hidden="1">
      <c r="A932" s="128" t="s">
        <v>1051</v>
      </c>
      <c r="B932" s="130"/>
      <c r="C932" s="130"/>
      <c r="D932" s="58" t="e">
        <f t="shared" si="15"/>
        <v>#DIV/0!</v>
      </c>
    </row>
    <row r="933" spans="1:4" ht="19.5" customHeight="1">
      <c r="A933" s="128" t="s">
        <v>1052</v>
      </c>
      <c r="B933" s="130">
        <v>38</v>
      </c>
      <c r="C933" s="130">
        <v>46</v>
      </c>
      <c r="D933" s="58">
        <f t="shared" si="15"/>
        <v>21.05263157894737</v>
      </c>
    </row>
    <row r="934" spans="1:4" ht="19.5" customHeight="1">
      <c r="A934" s="128" t="s">
        <v>1053</v>
      </c>
      <c r="B934" s="129">
        <v>4196</v>
      </c>
      <c r="C934" s="129">
        <v>3267</v>
      </c>
      <c r="D934" s="58">
        <f t="shared" si="15"/>
        <v>-22.14013346043852</v>
      </c>
    </row>
    <row r="935" spans="1:4" ht="19.5" customHeight="1">
      <c r="A935" s="128" t="s">
        <v>1054</v>
      </c>
      <c r="B935" s="127">
        <f>SUM(B936:B940)</f>
        <v>17</v>
      </c>
      <c r="C935" s="127">
        <f>SUM(C936:C940)</f>
        <v>11</v>
      </c>
      <c r="D935" s="58">
        <f t="shared" si="15"/>
        <v>-35.294117647058826</v>
      </c>
    </row>
    <row r="936" spans="1:4" ht="16.5" customHeight="1" hidden="1">
      <c r="A936" s="128" t="s">
        <v>483</v>
      </c>
      <c r="B936" s="130">
        <v>0</v>
      </c>
      <c r="C936" s="130">
        <v>0</v>
      </c>
      <c r="D936" s="58" t="e">
        <f t="shared" si="15"/>
        <v>#DIV/0!</v>
      </c>
    </row>
    <row r="937" spans="1:4" ht="16.5" customHeight="1" hidden="1">
      <c r="A937" s="128" t="s">
        <v>1055</v>
      </c>
      <c r="B937" s="129"/>
      <c r="C937" s="129"/>
      <c r="D937" s="58" t="e">
        <f t="shared" si="15"/>
        <v>#DIV/0!</v>
      </c>
    </row>
    <row r="938" spans="1:4" ht="16.5" customHeight="1" hidden="1">
      <c r="A938" s="128" t="s">
        <v>1056</v>
      </c>
      <c r="B938" s="130">
        <v>0</v>
      </c>
      <c r="C938" s="130">
        <v>0</v>
      </c>
      <c r="D938" s="58" t="e">
        <f t="shared" si="15"/>
        <v>#DIV/0!</v>
      </c>
    </row>
    <row r="939" spans="1:4" ht="16.5" customHeight="1" hidden="1">
      <c r="A939" s="128" t="s">
        <v>1057</v>
      </c>
      <c r="B939" s="130">
        <v>0</v>
      </c>
      <c r="C939" s="130">
        <v>0</v>
      </c>
      <c r="D939" s="58" t="e">
        <f t="shared" si="15"/>
        <v>#DIV/0!</v>
      </c>
    </row>
    <row r="940" spans="1:4" ht="19.5" customHeight="1">
      <c r="A940" s="128" t="s">
        <v>1058</v>
      </c>
      <c r="B940" s="130">
        <v>17</v>
      </c>
      <c r="C940" s="130">
        <v>11</v>
      </c>
      <c r="D940" s="58">
        <f t="shared" si="15"/>
        <v>-35.294117647058826</v>
      </c>
    </row>
    <row r="941" spans="1:4" ht="19.5" customHeight="1">
      <c r="A941" s="128" t="s">
        <v>1059</v>
      </c>
      <c r="B941" s="127">
        <f>SUM(B942:B947)</f>
        <v>3720</v>
      </c>
      <c r="C941" s="127">
        <f>SUM(C942:C947)</f>
        <v>4043</v>
      </c>
      <c r="D941" s="58">
        <f t="shared" si="15"/>
        <v>8.682795698924735</v>
      </c>
    </row>
    <row r="942" spans="1:4" ht="16.5" customHeight="1" hidden="1">
      <c r="A942" s="128" t="s">
        <v>1060</v>
      </c>
      <c r="B942" s="129"/>
      <c r="C942" s="129"/>
      <c r="D942" s="58" t="e">
        <f t="shared" si="15"/>
        <v>#DIV/0!</v>
      </c>
    </row>
    <row r="943" spans="1:4" ht="16.5" customHeight="1" hidden="1">
      <c r="A943" s="128" t="s">
        <v>1061</v>
      </c>
      <c r="B943" s="130"/>
      <c r="C943" s="130"/>
      <c r="D943" s="58" t="e">
        <f t="shared" si="15"/>
        <v>#DIV/0!</v>
      </c>
    </row>
    <row r="944" spans="1:4" ht="19.5" customHeight="1">
      <c r="A944" s="128" t="s">
        <v>1062</v>
      </c>
      <c r="B944" s="130">
        <v>3573</v>
      </c>
      <c r="C944" s="130">
        <v>3886</v>
      </c>
      <c r="D944" s="58">
        <f t="shared" si="15"/>
        <v>8.760145535964185</v>
      </c>
    </row>
    <row r="945" spans="1:4" ht="16.5" customHeight="1" hidden="1">
      <c r="A945" s="128" t="s">
        <v>1063</v>
      </c>
      <c r="B945" s="130"/>
      <c r="C945" s="130"/>
      <c r="D945" s="58" t="e">
        <f t="shared" si="15"/>
        <v>#DIV/0!</v>
      </c>
    </row>
    <row r="946" spans="1:4" ht="16.5" customHeight="1" hidden="1">
      <c r="A946" s="128" t="s">
        <v>1064</v>
      </c>
      <c r="B946" s="130"/>
      <c r="C946" s="130"/>
      <c r="D946" s="58" t="e">
        <f t="shared" si="15"/>
        <v>#DIV/0!</v>
      </c>
    </row>
    <row r="947" spans="1:4" ht="19.5" customHeight="1">
      <c r="A947" s="128" t="s">
        <v>1065</v>
      </c>
      <c r="B947" s="129">
        <v>147</v>
      </c>
      <c r="C947" s="129">
        <v>157</v>
      </c>
      <c r="D947" s="58">
        <f t="shared" si="15"/>
        <v>6.802721088435376</v>
      </c>
    </row>
    <row r="948" spans="1:4" ht="19.5" customHeight="1">
      <c r="A948" s="128" t="s">
        <v>1446</v>
      </c>
      <c r="B948" s="131">
        <f>SUM(B949:B954)</f>
        <v>0</v>
      </c>
      <c r="C948" s="131">
        <f>SUM(C949:C954)</f>
        <v>35</v>
      </c>
      <c r="D948" s="58"/>
    </row>
    <row r="949" spans="1:4" ht="16.5" customHeight="1" hidden="1">
      <c r="A949" s="128" t="s">
        <v>1066</v>
      </c>
      <c r="B949" s="130">
        <v>0</v>
      </c>
      <c r="C949" s="130">
        <v>0</v>
      </c>
      <c r="D949" s="58"/>
    </row>
    <row r="950" spans="1:4" ht="16.5" customHeight="1" hidden="1">
      <c r="A950" s="128" t="s">
        <v>1067</v>
      </c>
      <c r="B950" s="130">
        <v>0</v>
      </c>
      <c r="C950" s="130">
        <v>0</v>
      </c>
      <c r="D950" s="58"/>
    </row>
    <row r="951" spans="1:4" ht="19.5" customHeight="1">
      <c r="A951" s="128" t="s">
        <v>1447</v>
      </c>
      <c r="B951" s="130"/>
      <c r="C951" s="130">
        <v>35</v>
      </c>
      <c r="D951" s="58"/>
    </row>
    <row r="952" spans="1:4" ht="16.5" customHeight="1" hidden="1">
      <c r="A952" s="128" t="s">
        <v>2</v>
      </c>
      <c r="B952" s="130"/>
      <c r="C952" s="130"/>
      <c r="D952" s="58"/>
    </row>
    <row r="953" spans="1:4" ht="16.5" customHeight="1" hidden="1">
      <c r="A953" s="128" t="s">
        <v>1448</v>
      </c>
      <c r="B953" s="130"/>
      <c r="C953" s="130"/>
      <c r="D953" s="58"/>
    </row>
    <row r="954" spans="1:4" ht="16.5" customHeight="1" hidden="1">
      <c r="A954" s="128" t="s">
        <v>1449</v>
      </c>
      <c r="B954" s="130">
        <v>0</v>
      </c>
      <c r="C954" s="130">
        <v>0</v>
      </c>
      <c r="D954" s="58" t="e">
        <f t="shared" si="15"/>
        <v>#DIV/0!</v>
      </c>
    </row>
    <row r="955" spans="1:4" ht="16.5" customHeight="1" hidden="1">
      <c r="A955" s="128" t="s">
        <v>28</v>
      </c>
      <c r="B955" s="130">
        <v>0</v>
      </c>
      <c r="C955" s="130">
        <v>0</v>
      </c>
      <c r="D955" s="58" t="e">
        <f t="shared" si="15"/>
        <v>#DIV/0!</v>
      </c>
    </row>
    <row r="956" spans="1:4" ht="16.5" customHeight="1" hidden="1">
      <c r="A956" s="128" t="s">
        <v>25</v>
      </c>
      <c r="B956" s="130">
        <v>0</v>
      </c>
      <c r="C956" s="130">
        <v>0</v>
      </c>
      <c r="D956" s="58" t="e">
        <f t="shared" si="15"/>
        <v>#DIV/0!</v>
      </c>
    </row>
    <row r="957" spans="1:4" ht="16.5" customHeight="1" hidden="1">
      <c r="A957" s="128" t="s">
        <v>26</v>
      </c>
      <c r="B957" s="130">
        <v>0</v>
      </c>
      <c r="C957" s="130">
        <v>0</v>
      </c>
      <c r="D957" s="58" t="e">
        <f t="shared" si="15"/>
        <v>#DIV/0!</v>
      </c>
    </row>
    <row r="958" spans="1:4" ht="16.5" customHeight="1" hidden="1">
      <c r="A958" s="128" t="s">
        <v>27</v>
      </c>
      <c r="B958" s="130">
        <v>0</v>
      </c>
      <c r="C958" s="130">
        <v>0</v>
      </c>
      <c r="D958" s="58" t="e">
        <f t="shared" si="15"/>
        <v>#DIV/0!</v>
      </c>
    </row>
    <row r="959" spans="1:4" ht="19.5" customHeight="1">
      <c r="A959" s="128" t="s">
        <v>1068</v>
      </c>
      <c r="B959" s="127">
        <f>SUM(B960:B961)</f>
        <v>500</v>
      </c>
      <c r="C959" s="127">
        <f>SUM(C960:C961)</f>
        <v>500</v>
      </c>
      <c r="D959" s="58">
        <f t="shared" si="15"/>
        <v>0</v>
      </c>
    </row>
    <row r="960" spans="1:4" ht="19.5" customHeight="1">
      <c r="A960" s="128" t="s">
        <v>1069</v>
      </c>
      <c r="B960" s="130">
        <v>500</v>
      </c>
      <c r="C960" s="130">
        <v>500</v>
      </c>
      <c r="D960" s="58">
        <f t="shared" si="15"/>
        <v>0</v>
      </c>
    </row>
    <row r="961" spans="1:4" ht="16.5" customHeight="1" hidden="1">
      <c r="A961" s="128" t="s">
        <v>1070</v>
      </c>
      <c r="B961" s="129"/>
      <c r="C961" s="129"/>
      <c r="D961" s="58" t="e">
        <f t="shared" si="15"/>
        <v>#DIV/0!</v>
      </c>
    </row>
    <row r="962" spans="1:4" ht="19.5" customHeight="1">
      <c r="A962" s="128" t="s">
        <v>1071</v>
      </c>
      <c r="B962" s="127">
        <f>SUM(B963,B993,B1003,B1014,B1019,B1026,B1031)</f>
        <v>1063</v>
      </c>
      <c r="C962" s="127">
        <f>SUM(C963,C993,C1003,C1014,C1019,C1026,C1031)</f>
        <v>1140</v>
      </c>
      <c r="D962" s="58">
        <f t="shared" si="15"/>
        <v>7.243650047036681</v>
      </c>
    </row>
    <row r="963" spans="1:4" ht="19.5" customHeight="1">
      <c r="A963" s="128" t="s">
        <v>1072</v>
      </c>
      <c r="B963" s="127">
        <f>SUM(B964:B992)</f>
        <v>1063</v>
      </c>
      <c r="C963" s="127">
        <f>SUM(C964:C992)</f>
        <v>1140</v>
      </c>
      <c r="D963" s="58">
        <f t="shared" si="15"/>
        <v>7.243650047036681</v>
      </c>
    </row>
    <row r="964" spans="1:4" ht="19.5" customHeight="1">
      <c r="A964" s="128" t="s">
        <v>214</v>
      </c>
      <c r="B964" s="129">
        <v>132</v>
      </c>
      <c r="C964" s="129">
        <v>143</v>
      </c>
      <c r="D964" s="58">
        <f t="shared" si="15"/>
        <v>8.333333333333329</v>
      </c>
    </row>
    <row r="965" spans="1:4" ht="16.5" customHeight="1" hidden="1">
      <c r="A965" s="128" t="s">
        <v>215</v>
      </c>
      <c r="B965" s="130"/>
      <c r="C965" s="130"/>
      <c r="D965" s="58" t="e">
        <f t="shared" si="15"/>
        <v>#DIV/0!</v>
      </c>
    </row>
    <row r="966" spans="1:4" ht="16.5" customHeight="1" hidden="1">
      <c r="A966" s="128" t="s">
        <v>216</v>
      </c>
      <c r="B966" s="130"/>
      <c r="C966" s="130"/>
      <c r="D966" s="58" t="e">
        <f t="shared" si="15"/>
        <v>#DIV/0!</v>
      </c>
    </row>
    <row r="967" spans="1:4" ht="16.5" customHeight="1" hidden="1">
      <c r="A967" s="128" t="s">
        <v>1073</v>
      </c>
      <c r="B967" s="129"/>
      <c r="C967" s="129"/>
      <c r="D967" s="58" t="e">
        <f t="shared" si="15"/>
        <v>#DIV/0!</v>
      </c>
    </row>
    <row r="968" spans="1:4" ht="16.5" customHeight="1" hidden="1">
      <c r="A968" s="128" t="s">
        <v>1074</v>
      </c>
      <c r="B968" s="130"/>
      <c r="C968" s="130"/>
      <c r="D968" s="58" t="e">
        <f t="shared" si="15"/>
        <v>#DIV/0!</v>
      </c>
    </row>
    <row r="969" spans="1:4" ht="19.5" customHeight="1">
      <c r="A969" s="128" t="s">
        <v>1075</v>
      </c>
      <c r="B969" s="129">
        <v>617</v>
      </c>
      <c r="C969" s="129">
        <v>657</v>
      </c>
      <c r="D969" s="58">
        <f t="shared" si="15"/>
        <v>6.482982171799037</v>
      </c>
    </row>
    <row r="970" spans="1:4" ht="16.5" customHeight="1" hidden="1">
      <c r="A970" s="128" t="s">
        <v>1076</v>
      </c>
      <c r="B970" s="130">
        <v>0</v>
      </c>
      <c r="C970" s="130"/>
      <c r="D970" s="58" t="e">
        <f t="shared" si="15"/>
        <v>#DIV/0!</v>
      </c>
    </row>
    <row r="971" spans="1:4" ht="16.5" customHeight="1" hidden="1">
      <c r="A971" s="128" t="s">
        <v>1077</v>
      </c>
      <c r="B971" s="130">
        <v>0</v>
      </c>
      <c r="C971" s="130"/>
      <c r="D971" s="58" t="e">
        <f t="shared" si="15"/>
        <v>#DIV/0!</v>
      </c>
    </row>
    <row r="972" spans="1:4" ht="16.5" customHeight="1" hidden="1">
      <c r="A972" s="128" t="s">
        <v>1078</v>
      </c>
      <c r="B972" s="130">
        <v>0</v>
      </c>
      <c r="C972" s="130"/>
      <c r="D972" s="58" t="e">
        <f t="shared" si="15"/>
        <v>#DIV/0!</v>
      </c>
    </row>
    <row r="973" spans="1:4" ht="16.5" customHeight="1" hidden="1">
      <c r="A973" s="128" t="s">
        <v>1079</v>
      </c>
      <c r="B973" s="130">
        <v>0</v>
      </c>
      <c r="C973" s="130"/>
      <c r="D973" s="58" t="e">
        <f t="shared" si="15"/>
        <v>#DIV/0!</v>
      </c>
    </row>
    <row r="974" spans="1:4" ht="16.5" customHeight="1" hidden="1">
      <c r="A974" s="128" t="s">
        <v>1080</v>
      </c>
      <c r="B974" s="130">
        <v>0</v>
      </c>
      <c r="C974" s="130"/>
      <c r="D974" s="58" t="e">
        <f t="shared" si="15"/>
        <v>#DIV/0!</v>
      </c>
    </row>
    <row r="975" spans="1:4" ht="19.5" customHeight="1">
      <c r="A975" s="128" t="s">
        <v>1081</v>
      </c>
      <c r="B975" s="130">
        <v>271</v>
      </c>
      <c r="C975" s="130">
        <v>302</v>
      </c>
      <c r="D975" s="58">
        <f t="shared" si="15"/>
        <v>11.439114391143917</v>
      </c>
    </row>
    <row r="976" spans="1:4" ht="16.5" customHeight="1" hidden="1">
      <c r="A976" s="128" t="s">
        <v>1082</v>
      </c>
      <c r="B976" s="130">
        <v>0</v>
      </c>
      <c r="C976" s="130"/>
      <c r="D976" s="58" t="e">
        <f t="shared" si="15"/>
        <v>#DIV/0!</v>
      </c>
    </row>
    <row r="977" spans="1:4" ht="16.5" customHeight="1" hidden="1">
      <c r="A977" s="128" t="s">
        <v>1083</v>
      </c>
      <c r="B977" s="130">
        <v>0</v>
      </c>
      <c r="C977" s="130"/>
      <c r="D977" s="58" t="e">
        <f t="shared" si="15"/>
        <v>#DIV/0!</v>
      </c>
    </row>
    <row r="978" spans="1:4" ht="16.5" customHeight="1" hidden="1">
      <c r="A978" s="128" t="s">
        <v>1084</v>
      </c>
      <c r="B978" s="130">
        <v>0</v>
      </c>
      <c r="C978" s="130"/>
      <c r="D978" s="58" t="e">
        <f t="shared" si="15"/>
        <v>#DIV/0!</v>
      </c>
    </row>
    <row r="979" spans="1:4" ht="16.5" customHeight="1" hidden="1">
      <c r="A979" s="128" t="s">
        <v>1085</v>
      </c>
      <c r="B979" s="130">
        <v>0</v>
      </c>
      <c r="C979" s="130"/>
      <c r="D979" s="58" t="e">
        <f t="shared" si="15"/>
        <v>#DIV/0!</v>
      </c>
    </row>
    <row r="980" spans="1:4" ht="16.5" customHeight="1" hidden="1">
      <c r="A980" s="128" t="s">
        <v>1086</v>
      </c>
      <c r="B980" s="130">
        <v>0</v>
      </c>
      <c r="C980" s="130"/>
      <c r="D980" s="58" t="e">
        <f t="shared" si="15"/>
        <v>#DIV/0!</v>
      </c>
    </row>
    <row r="981" spans="1:4" ht="16.5" customHeight="1" hidden="1">
      <c r="A981" s="128" t="s">
        <v>1087</v>
      </c>
      <c r="B981" s="130">
        <v>0</v>
      </c>
      <c r="C981" s="130"/>
      <c r="D981" s="58" t="e">
        <f t="shared" si="15"/>
        <v>#DIV/0!</v>
      </c>
    </row>
    <row r="982" spans="1:4" ht="16.5" customHeight="1" hidden="1">
      <c r="A982" s="128" t="s">
        <v>1088</v>
      </c>
      <c r="B982" s="130">
        <v>0</v>
      </c>
      <c r="C982" s="130"/>
      <c r="D982" s="58" t="e">
        <f t="shared" si="15"/>
        <v>#DIV/0!</v>
      </c>
    </row>
    <row r="983" spans="1:4" ht="16.5" customHeight="1" hidden="1">
      <c r="A983" s="128" t="s">
        <v>1089</v>
      </c>
      <c r="B983" s="130">
        <v>0</v>
      </c>
      <c r="C983" s="130"/>
      <c r="D983" s="58" t="e">
        <f t="shared" si="15"/>
        <v>#DIV/0!</v>
      </c>
    </row>
    <row r="984" spans="1:4" ht="16.5" customHeight="1" hidden="1">
      <c r="A984" s="128" t="s">
        <v>1090</v>
      </c>
      <c r="B984" s="130">
        <v>0</v>
      </c>
      <c r="C984" s="130"/>
      <c r="D984" s="58" t="e">
        <f aca="true" t="shared" si="16" ref="D984:D1047">C984/B984*100-100</f>
        <v>#DIV/0!</v>
      </c>
    </row>
    <row r="985" spans="1:4" ht="16.5" customHeight="1" hidden="1">
      <c r="A985" s="128" t="s">
        <v>1091</v>
      </c>
      <c r="B985" s="130">
        <v>0</v>
      </c>
      <c r="C985" s="130"/>
      <c r="D985" s="58" t="e">
        <f t="shared" si="16"/>
        <v>#DIV/0!</v>
      </c>
    </row>
    <row r="986" spans="1:4" ht="16.5" customHeight="1" hidden="1">
      <c r="A986" s="128" t="s">
        <v>1092</v>
      </c>
      <c r="B986" s="130">
        <v>0</v>
      </c>
      <c r="C986" s="130"/>
      <c r="D986" s="58" t="e">
        <f t="shared" si="16"/>
        <v>#DIV/0!</v>
      </c>
    </row>
    <row r="987" spans="1:4" ht="16.5" customHeight="1" hidden="1">
      <c r="A987" s="128" t="s">
        <v>1093</v>
      </c>
      <c r="B987" s="130">
        <v>0</v>
      </c>
      <c r="C987" s="130"/>
      <c r="D987" s="58" t="e">
        <f t="shared" si="16"/>
        <v>#DIV/0!</v>
      </c>
    </row>
    <row r="988" spans="1:4" ht="16.5" customHeight="1" hidden="1">
      <c r="A988" s="128" t="s">
        <v>1094</v>
      </c>
      <c r="B988" s="130">
        <v>0</v>
      </c>
      <c r="C988" s="130"/>
      <c r="D988" s="58" t="e">
        <f t="shared" si="16"/>
        <v>#DIV/0!</v>
      </c>
    </row>
    <row r="989" spans="1:4" ht="16.5" customHeight="1" hidden="1">
      <c r="A989" s="128" t="s">
        <v>1095</v>
      </c>
      <c r="B989" s="130">
        <v>0</v>
      </c>
      <c r="C989" s="130"/>
      <c r="D989" s="58" t="e">
        <f t="shared" si="16"/>
        <v>#DIV/0!</v>
      </c>
    </row>
    <row r="990" spans="1:4" ht="16.5" customHeight="1" hidden="1">
      <c r="A990" s="128" t="s">
        <v>1096</v>
      </c>
      <c r="B990" s="130">
        <v>0</v>
      </c>
      <c r="C990" s="130"/>
      <c r="D990" s="58" t="e">
        <f t="shared" si="16"/>
        <v>#DIV/0!</v>
      </c>
    </row>
    <row r="991" spans="1:4" ht="16.5" customHeight="1" hidden="1">
      <c r="A991" s="128" t="s">
        <v>1097</v>
      </c>
      <c r="B991" s="130">
        <v>0</v>
      </c>
      <c r="C991" s="130"/>
      <c r="D991" s="58" t="e">
        <f t="shared" si="16"/>
        <v>#DIV/0!</v>
      </c>
    </row>
    <row r="992" spans="1:4" ht="19.5" customHeight="1">
      <c r="A992" s="128" t="s">
        <v>1098</v>
      </c>
      <c r="B992" s="129">
        <v>43</v>
      </c>
      <c r="C992" s="129">
        <v>38</v>
      </c>
      <c r="D992" s="58">
        <f t="shared" si="16"/>
        <v>-11.627906976744185</v>
      </c>
    </row>
    <row r="993" spans="1:4" ht="16.5" customHeight="1" hidden="1">
      <c r="A993" s="128" t="s">
        <v>1099</v>
      </c>
      <c r="B993" s="131">
        <v>0</v>
      </c>
      <c r="C993" s="131">
        <v>0</v>
      </c>
      <c r="D993" s="58" t="e">
        <f t="shared" si="16"/>
        <v>#DIV/0!</v>
      </c>
    </row>
    <row r="994" spans="1:4" ht="16.5" customHeight="1" hidden="1">
      <c r="A994" s="128" t="s">
        <v>214</v>
      </c>
      <c r="B994" s="130">
        <v>0</v>
      </c>
      <c r="C994" s="130">
        <v>0</v>
      </c>
      <c r="D994" s="58" t="e">
        <f t="shared" si="16"/>
        <v>#DIV/0!</v>
      </c>
    </row>
    <row r="995" spans="1:4" ht="16.5" customHeight="1" hidden="1">
      <c r="A995" s="128" t="s">
        <v>215</v>
      </c>
      <c r="B995" s="130">
        <v>0</v>
      </c>
      <c r="C995" s="130">
        <v>0</v>
      </c>
      <c r="D995" s="58" t="e">
        <f t="shared" si="16"/>
        <v>#DIV/0!</v>
      </c>
    </row>
    <row r="996" spans="1:4" ht="16.5" customHeight="1" hidden="1">
      <c r="A996" s="128" t="s">
        <v>216</v>
      </c>
      <c r="B996" s="130">
        <v>0</v>
      </c>
      <c r="C996" s="130">
        <v>0</v>
      </c>
      <c r="D996" s="58" t="e">
        <f t="shared" si="16"/>
        <v>#DIV/0!</v>
      </c>
    </row>
    <row r="997" spans="1:4" ht="16.5" customHeight="1" hidden="1">
      <c r="A997" s="128" t="s">
        <v>1100</v>
      </c>
      <c r="B997" s="130">
        <v>0</v>
      </c>
      <c r="C997" s="130">
        <v>0</v>
      </c>
      <c r="D997" s="58" t="e">
        <f t="shared" si="16"/>
        <v>#DIV/0!</v>
      </c>
    </row>
    <row r="998" spans="1:4" ht="16.5" customHeight="1" hidden="1">
      <c r="A998" s="128" t="s">
        <v>1101</v>
      </c>
      <c r="B998" s="130">
        <v>0</v>
      </c>
      <c r="C998" s="130">
        <v>0</v>
      </c>
      <c r="D998" s="58" t="e">
        <f t="shared" si="16"/>
        <v>#DIV/0!</v>
      </c>
    </row>
    <row r="999" spans="1:4" ht="16.5" customHeight="1" hidden="1">
      <c r="A999" s="128" t="s">
        <v>1102</v>
      </c>
      <c r="B999" s="130">
        <v>0</v>
      </c>
      <c r="C999" s="130">
        <v>0</v>
      </c>
      <c r="D999" s="58" t="e">
        <f t="shared" si="16"/>
        <v>#DIV/0!</v>
      </c>
    </row>
    <row r="1000" spans="1:4" ht="16.5" customHeight="1" hidden="1">
      <c r="A1000" s="128" t="s">
        <v>1103</v>
      </c>
      <c r="B1000" s="130">
        <v>0</v>
      </c>
      <c r="C1000" s="130">
        <v>0</v>
      </c>
      <c r="D1000" s="58" t="e">
        <f t="shared" si="16"/>
        <v>#DIV/0!</v>
      </c>
    </row>
    <row r="1001" spans="1:4" ht="16.5" customHeight="1" hidden="1">
      <c r="A1001" s="128" t="s">
        <v>24</v>
      </c>
      <c r="B1001" s="130">
        <v>0</v>
      </c>
      <c r="C1001" s="130">
        <v>0</v>
      </c>
      <c r="D1001" s="58" t="e">
        <f t="shared" si="16"/>
        <v>#DIV/0!</v>
      </c>
    </row>
    <row r="1002" spans="1:4" ht="16.5" customHeight="1" hidden="1">
      <c r="A1002" s="128" t="s">
        <v>1104</v>
      </c>
      <c r="B1002" s="130">
        <v>0</v>
      </c>
      <c r="C1002" s="130">
        <v>0</v>
      </c>
      <c r="D1002" s="58" t="e">
        <f t="shared" si="16"/>
        <v>#DIV/0!</v>
      </c>
    </row>
    <row r="1003" spans="1:4" ht="16.5" customHeight="1" hidden="1">
      <c r="A1003" s="128" t="s">
        <v>1105</v>
      </c>
      <c r="B1003" s="131">
        <v>0</v>
      </c>
      <c r="C1003" s="131">
        <v>0</v>
      </c>
      <c r="D1003" s="58" t="e">
        <f t="shared" si="16"/>
        <v>#DIV/0!</v>
      </c>
    </row>
    <row r="1004" spans="1:4" ht="16.5" customHeight="1" hidden="1">
      <c r="A1004" s="128" t="s">
        <v>214</v>
      </c>
      <c r="B1004" s="130">
        <v>0</v>
      </c>
      <c r="C1004" s="130">
        <v>0</v>
      </c>
      <c r="D1004" s="58" t="e">
        <f t="shared" si="16"/>
        <v>#DIV/0!</v>
      </c>
    </row>
    <row r="1005" spans="1:4" ht="16.5" customHeight="1" hidden="1">
      <c r="A1005" s="128" t="s">
        <v>215</v>
      </c>
      <c r="B1005" s="130">
        <v>0</v>
      </c>
      <c r="C1005" s="130">
        <v>0</v>
      </c>
      <c r="D1005" s="58" t="e">
        <f t="shared" si="16"/>
        <v>#DIV/0!</v>
      </c>
    </row>
    <row r="1006" spans="1:4" ht="16.5" customHeight="1" hidden="1">
      <c r="A1006" s="128" t="s">
        <v>216</v>
      </c>
      <c r="B1006" s="130">
        <v>0</v>
      </c>
      <c r="C1006" s="130">
        <v>0</v>
      </c>
      <c r="D1006" s="58" t="e">
        <f t="shared" si="16"/>
        <v>#DIV/0!</v>
      </c>
    </row>
    <row r="1007" spans="1:4" ht="16.5" customHeight="1" hidden="1">
      <c r="A1007" s="128" t="s">
        <v>1106</v>
      </c>
      <c r="B1007" s="130">
        <v>0</v>
      </c>
      <c r="C1007" s="130">
        <v>0</v>
      </c>
      <c r="D1007" s="58" t="e">
        <f t="shared" si="16"/>
        <v>#DIV/0!</v>
      </c>
    </row>
    <row r="1008" spans="1:4" ht="16.5" customHeight="1" hidden="1">
      <c r="A1008" s="128" t="s">
        <v>1107</v>
      </c>
      <c r="B1008" s="130">
        <v>0</v>
      </c>
      <c r="C1008" s="130">
        <v>0</v>
      </c>
      <c r="D1008" s="58" t="e">
        <f t="shared" si="16"/>
        <v>#DIV/0!</v>
      </c>
    </row>
    <row r="1009" spans="1:4" ht="16.5" customHeight="1" hidden="1">
      <c r="A1009" s="128" t="s">
        <v>1108</v>
      </c>
      <c r="B1009" s="130">
        <v>0</v>
      </c>
      <c r="C1009" s="130">
        <v>0</v>
      </c>
      <c r="D1009" s="58" t="e">
        <f t="shared" si="16"/>
        <v>#DIV/0!</v>
      </c>
    </row>
    <row r="1010" spans="1:4" ht="16.5" customHeight="1" hidden="1">
      <c r="A1010" s="128" t="s">
        <v>1109</v>
      </c>
      <c r="B1010" s="130">
        <v>0</v>
      </c>
      <c r="C1010" s="130">
        <v>0</v>
      </c>
      <c r="D1010" s="58" t="e">
        <f t="shared" si="16"/>
        <v>#DIV/0!</v>
      </c>
    </row>
    <row r="1011" spans="1:4" ht="16.5" customHeight="1" hidden="1">
      <c r="A1011" s="128" t="s">
        <v>1110</v>
      </c>
      <c r="B1011" s="130">
        <v>0</v>
      </c>
      <c r="C1011" s="130">
        <v>0</v>
      </c>
      <c r="D1011" s="58" t="e">
        <f t="shared" si="16"/>
        <v>#DIV/0!</v>
      </c>
    </row>
    <row r="1012" spans="1:4" ht="16.5" customHeight="1" hidden="1">
      <c r="A1012" s="128" t="s">
        <v>1111</v>
      </c>
      <c r="B1012" s="130">
        <v>0</v>
      </c>
      <c r="C1012" s="130">
        <v>0</v>
      </c>
      <c r="D1012" s="58" t="e">
        <f t="shared" si="16"/>
        <v>#DIV/0!</v>
      </c>
    </row>
    <row r="1013" spans="1:4" ht="16.5" customHeight="1" hidden="1">
      <c r="A1013" s="128" t="s">
        <v>1112</v>
      </c>
      <c r="B1013" s="130">
        <v>0</v>
      </c>
      <c r="C1013" s="130">
        <v>0</v>
      </c>
      <c r="D1013" s="58" t="e">
        <f t="shared" si="16"/>
        <v>#DIV/0!</v>
      </c>
    </row>
    <row r="1014" spans="1:4" ht="16.5" customHeight="1" hidden="1">
      <c r="A1014" s="128" t="s">
        <v>1113</v>
      </c>
      <c r="B1014" s="127">
        <f>SUM(B1015:B1018)</f>
        <v>0</v>
      </c>
      <c r="C1014" s="127">
        <f>SUM(C1015:C1018)</f>
        <v>0</v>
      </c>
      <c r="D1014" s="58" t="e">
        <f t="shared" si="16"/>
        <v>#DIV/0!</v>
      </c>
    </row>
    <row r="1015" spans="1:4" ht="16.5" customHeight="1" hidden="1">
      <c r="A1015" s="128" t="s">
        <v>1114</v>
      </c>
      <c r="B1015" s="129"/>
      <c r="C1015" s="129"/>
      <c r="D1015" s="58" t="e">
        <f t="shared" si="16"/>
        <v>#DIV/0!</v>
      </c>
    </row>
    <row r="1016" spans="1:4" ht="16.5" customHeight="1" hidden="1">
      <c r="A1016" s="128" t="s">
        <v>1115</v>
      </c>
      <c r="B1016" s="129"/>
      <c r="C1016" s="129"/>
      <c r="D1016" s="58" t="e">
        <f t="shared" si="16"/>
        <v>#DIV/0!</v>
      </c>
    </row>
    <row r="1017" spans="1:4" ht="16.5" customHeight="1" hidden="1">
      <c r="A1017" s="128" t="s">
        <v>1116</v>
      </c>
      <c r="B1017" s="130">
        <v>0</v>
      </c>
      <c r="C1017" s="130">
        <v>0</v>
      </c>
      <c r="D1017" s="58" t="e">
        <f t="shared" si="16"/>
        <v>#DIV/0!</v>
      </c>
    </row>
    <row r="1018" spans="1:4" ht="16.5" customHeight="1" hidden="1">
      <c r="A1018" s="128" t="s">
        <v>1117</v>
      </c>
      <c r="B1018" s="130">
        <v>0</v>
      </c>
      <c r="C1018" s="130">
        <v>0</v>
      </c>
      <c r="D1018" s="58" t="e">
        <f t="shared" si="16"/>
        <v>#DIV/0!</v>
      </c>
    </row>
    <row r="1019" spans="1:4" ht="16.5" customHeight="1" hidden="1">
      <c r="A1019" s="128" t="s">
        <v>1118</v>
      </c>
      <c r="B1019" s="131">
        <v>0</v>
      </c>
      <c r="C1019" s="131">
        <v>0</v>
      </c>
      <c r="D1019" s="58" t="e">
        <f t="shared" si="16"/>
        <v>#DIV/0!</v>
      </c>
    </row>
    <row r="1020" spans="1:4" ht="16.5" customHeight="1" hidden="1">
      <c r="A1020" s="128" t="s">
        <v>214</v>
      </c>
      <c r="B1020" s="130">
        <v>0</v>
      </c>
      <c r="C1020" s="130">
        <v>0</v>
      </c>
      <c r="D1020" s="58" t="e">
        <f t="shared" si="16"/>
        <v>#DIV/0!</v>
      </c>
    </row>
    <row r="1021" spans="1:4" ht="16.5" customHeight="1" hidden="1">
      <c r="A1021" s="128" t="s">
        <v>215</v>
      </c>
      <c r="B1021" s="130">
        <v>0</v>
      </c>
      <c r="C1021" s="130">
        <v>0</v>
      </c>
      <c r="D1021" s="58" t="e">
        <f t="shared" si="16"/>
        <v>#DIV/0!</v>
      </c>
    </row>
    <row r="1022" spans="1:4" ht="16.5" customHeight="1" hidden="1">
      <c r="A1022" s="128" t="s">
        <v>216</v>
      </c>
      <c r="B1022" s="130">
        <v>0</v>
      </c>
      <c r="C1022" s="130">
        <v>0</v>
      </c>
      <c r="D1022" s="58" t="e">
        <f t="shared" si="16"/>
        <v>#DIV/0!</v>
      </c>
    </row>
    <row r="1023" spans="1:4" ht="16.5" customHeight="1" hidden="1">
      <c r="A1023" s="128" t="s">
        <v>1119</v>
      </c>
      <c r="B1023" s="130">
        <v>0</v>
      </c>
      <c r="C1023" s="130">
        <v>0</v>
      </c>
      <c r="D1023" s="58" t="e">
        <f t="shared" si="16"/>
        <v>#DIV/0!</v>
      </c>
    </row>
    <row r="1024" spans="1:4" ht="16.5" customHeight="1" hidden="1">
      <c r="A1024" s="128" t="s">
        <v>1120</v>
      </c>
      <c r="B1024" s="130">
        <v>0</v>
      </c>
      <c r="C1024" s="130">
        <v>0</v>
      </c>
      <c r="D1024" s="58" t="e">
        <f t="shared" si="16"/>
        <v>#DIV/0!</v>
      </c>
    </row>
    <row r="1025" spans="1:4" ht="16.5" customHeight="1" hidden="1">
      <c r="A1025" s="128" t="s">
        <v>1121</v>
      </c>
      <c r="B1025" s="130">
        <v>0</v>
      </c>
      <c r="C1025" s="130">
        <v>0</v>
      </c>
      <c r="D1025" s="58" t="e">
        <f t="shared" si="16"/>
        <v>#DIV/0!</v>
      </c>
    </row>
    <row r="1026" spans="1:4" ht="16.5" customHeight="1" hidden="1">
      <c r="A1026" s="128" t="s">
        <v>1122</v>
      </c>
      <c r="B1026" s="131">
        <v>0</v>
      </c>
      <c r="C1026" s="131">
        <v>0</v>
      </c>
      <c r="D1026" s="58" t="e">
        <f t="shared" si="16"/>
        <v>#DIV/0!</v>
      </c>
    </row>
    <row r="1027" spans="1:4" ht="16.5" customHeight="1" hidden="1">
      <c r="A1027" s="128" t="s">
        <v>1123</v>
      </c>
      <c r="B1027" s="130">
        <v>0</v>
      </c>
      <c r="C1027" s="130">
        <v>0</v>
      </c>
      <c r="D1027" s="58" t="e">
        <f t="shared" si="16"/>
        <v>#DIV/0!</v>
      </c>
    </row>
    <row r="1028" spans="1:4" ht="16.5" customHeight="1" hidden="1">
      <c r="A1028" s="128" t="s">
        <v>1124</v>
      </c>
      <c r="B1028" s="130">
        <v>0</v>
      </c>
      <c r="C1028" s="130">
        <v>0</v>
      </c>
      <c r="D1028" s="58" t="e">
        <f t="shared" si="16"/>
        <v>#DIV/0!</v>
      </c>
    </row>
    <row r="1029" spans="1:4" ht="16.5" customHeight="1" hidden="1">
      <c r="A1029" s="128" t="s">
        <v>1125</v>
      </c>
      <c r="B1029" s="130">
        <v>0</v>
      </c>
      <c r="C1029" s="130">
        <v>0</v>
      </c>
      <c r="D1029" s="58" t="e">
        <f t="shared" si="16"/>
        <v>#DIV/0!</v>
      </c>
    </row>
    <row r="1030" spans="1:4" ht="16.5" customHeight="1" hidden="1">
      <c r="A1030" s="128" t="s">
        <v>1126</v>
      </c>
      <c r="B1030" s="130">
        <v>0</v>
      </c>
      <c r="C1030" s="130">
        <v>0</v>
      </c>
      <c r="D1030" s="58" t="e">
        <f t="shared" si="16"/>
        <v>#DIV/0!</v>
      </c>
    </row>
    <row r="1031" spans="1:4" ht="16.5" customHeight="1" hidden="1">
      <c r="A1031" s="128" t="s">
        <v>1127</v>
      </c>
      <c r="B1031" s="127">
        <f>SUM(B1032:B1033)</f>
        <v>0</v>
      </c>
      <c r="C1031" s="127">
        <f>SUM(C1032:C1033)</f>
        <v>0</v>
      </c>
      <c r="D1031" s="58" t="e">
        <f t="shared" si="16"/>
        <v>#DIV/0!</v>
      </c>
    </row>
    <row r="1032" spans="1:4" ht="16.5" customHeight="1" hidden="1">
      <c r="A1032" s="128" t="s">
        <v>1128</v>
      </c>
      <c r="B1032" s="129"/>
      <c r="C1032" s="129"/>
      <c r="D1032" s="58" t="e">
        <f t="shared" si="16"/>
        <v>#DIV/0!</v>
      </c>
    </row>
    <row r="1033" spans="1:4" ht="16.5" customHeight="1" hidden="1">
      <c r="A1033" s="128" t="s">
        <v>1129</v>
      </c>
      <c r="B1033" s="130">
        <v>0</v>
      </c>
      <c r="C1033" s="130">
        <v>0</v>
      </c>
      <c r="D1033" s="58" t="e">
        <f t="shared" si="16"/>
        <v>#DIV/0!</v>
      </c>
    </row>
    <row r="1034" spans="1:4" ht="19.5" customHeight="1">
      <c r="A1034" s="128" t="s">
        <v>171</v>
      </c>
      <c r="B1034" s="127">
        <f>SUM(B1035,B1045,B1061,B1066,B1081,B1090,B1096,B1103)</f>
        <v>2163</v>
      </c>
      <c r="C1034" s="127">
        <f>SUM(C1035,C1045,C1061,C1066,C1081,C1090,C1096,C1103)</f>
        <v>1545</v>
      </c>
      <c r="D1034" s="58">
        <f t="shared" si="16"/>
        <v>-28.57142857142857</v>
      </c>
    </row>
    <row r="1035" spans="1:4" ht="16.5" customHeight="1" hidden="1">
      <c r="A1035" s="128" t="s">
        <v>1130</v>
      </c>
      <c r="B1035" s="131">
        <v>0</v>
      </c>
      <c r="C1035" s="131">
        <v>0</v>
      </c>
      <c r="D1035" s="58" t="e">
        <f t="shared" si="16"/>
        <v>#DIV/0!</v>
      </c>
    </row>
    <row r="1036" spans="1:4" ht="16.5" customHeight="1" hidden="1">
      <c r="A1036" s="128" t="s">
        <v>214</v>
      </c>
      <c r="B1036" s="130">
        <v>0</v>
      </c>
      <c r="C1036" s="130">
        <v>0</v>
      </c>
      <c r="D1036" s="58" t="e">
        <f t="shared" si="16"/>
        <v>#DIV/0!</v>
      </c>
    </row>
    <row r="1037" spans="1:4" ht="16.5" customHeight="1" hidden="1">
      <c r="A1037" s="128" t="s">
        <v>215</v>
      </c>
      <c r="B1037" s="130">
        <v>0</v>
      </c>
      <c r="C1037" s="130">
        <v>0</v>
      </c>
      <c r="D1037" s="58" t="e">
        <f t="shared" si="16"/>
        <v>#DIV/0!</v>
      </c>
    </row>
    <row r="1038" spans="1:4" ht="16.5" customHeight="1" hidden="1">
      <c r="A1038" s="128" t="s">
        <v>216</v>
      </c>
      <c r="B1038" s="130">
        <v>0</v>
      </c>
      <c r="C1038" s="130">
        <v>0</v>
      </c>
      <c r="D1038" s="58" t="e">
        <f t="shared" si="16"/>
        <v>#DIV/0!</v>
      </c>
    </row>
    <row r="1039" spans="1:4" ht="16.5" customHeight="1" hidden="1">
      <c r="A1039" s="128" t="s">
        <v>1131</v>
      </c>
      <c r="B1039" s="130">
        <v>0</v>
      </c>
      <c r="C1039" s="130">
        <v>0</v>
      </c>
      <c r="D1039" s="58" t="e">
        <f t="shared" si="16"/>
        <v>#DIV/0!</v>
      </c>
    </row>
    <row r="1040" spans="1:4" ht="16.5" customHeight="1" hidden="1">
      <c r="A1040" s="128" t="s">
        <v>1132</v>
      </c>
      <c r="B1040" s="130">
        <v>0</v>
      </c>
      <c r="C1040" s="130">
        <v>0</v>
      </c>
      <c r="D1040" s="58" t="e">
        <f t="shared" si="16"/>
        <v>#DIV/0!</v>
      </c>
    </row>
    <row r="1041" spans="1:4" ht="16.5" customHeight="1" hidden="1">
      <c r="A1041" s="128" t="s">
        <v>1133</v>
      </c>
      <c r="B1041" s="130">
        <v>0</v>
      </c>
      <c r="C1041" s="130">
        <v>0</v>
      </c>
      <c r="D1041" s="58" t="e">
        <f t="shared" si="16"/>
        <v>#DIV/0!</v>
      </c>
    </row>
    <row r="1042" spans="1:4" ht="16.5" customHeight="1" hidden="1">
      <c r="A1042" s="128" t="s">
        <v>1134</v>
      </c>
      <c r="B1042" s="130">
        <v>0</v>
      </c>
      <c r="C1042" s="130">
        <v>0</v>
      </c>
      <c r="D1042" s="58" t="e">
        <f t="shared" si="16"/>
        <v>#DIV/0!</v>
      </c>
    </row>
    <row r="1043" spans="1:4" ht="16.5" customHeight="1" hidden="1">
      <c r="A1043" s="128" t="s">
        <v>1135</v>
      </c>
      <c r="B1043" s="130">
        <v>0</v>
      </c>
      <c r="C1043" s="130">
        <v>0</v>
      </c>
      <c r="D1043" s="58" t="e">
        <f t="shared" si="16"/>
        <v>#DIV/0!</v>
      </c>
    </row>
    <row r="1044" spans="1:4" ht="16.5" customHeight="1" hidden="1">
      <c r="A1044" s="128" t="s">
        <v>1136</v>
      </c>
      <c r="B1044" s="130">
        <v>0</v>
      </c>
      <c r="C1044" s="130">
        <v>0</v>
      </c>
      <c r="D1044" s="58" t="e">
        <f t="shared" si="16"/>
        <v>#DIV/0!</v>
      </c>
    </row>
    <row r="1045" spans="1:4" ht="16.5" customHeight="1" hidden="1">
      <c r="A1045" s="128" t="s">
        <v>1137</v>
      </c>
      <c r="B1045" s="131">
        <v>0</v>
      </c>
      <c r="C1045" s="131">
        <v>0</v>
      </c>
      <c r="D1045" s="58" t="e">
        <f t="shared" si="16"/>
        <v>#DIV/0!</v>
      </c>
    </row>
    <row r="1046" spans="1:4" ht="16.5" customHeight="1" hidden="1">
      <c r="A1046" s="128" t="s">
        <v>214</v>
      </c>
      <c r="B1046" s="130">
        <v>0</v>
      </c>
      <c r="C1046" s="130">
        <v>0</v>
      </c>
      <c r="D1046" s="58" t="e">
        <f t="shared" si="16"/>
        <v>#DIV/0!</v>
      </c>
    </row>
    <row r="1047" spans="1:4" ht="16.5" customHeight="1" hidden="1">
      <c r="A1047" s="128" t="s">
        <v>215</v>
      </c>
      <c r="B1047" s="130">
        <v>0</v>
      </c>
      <c r="C1047" s="130">
        <v>0</v>
      </c>
      <c r="D1047" s="58" t="e">
        <f t="shared" si="16"/>
        <v>#DIV/0!</v>
      </c>
    </row>
    <row r="1048" spans="1:4" ht="16.5" customHeight="1" hidden="1">
      <c r="A1048" s="128" t="s">
        <v>216</v>
      </c>
      <c r="B1048" s="130">
        <v>0</v>
      </c>
      <c r="C1048" s="130">
        <v>0</v>
      </c>
      <c r="D1048" s="58" t="e">
        <f aca="true" t="shared" si="17" ref="D1048:D1111">C1048/B1048*100-100</f>
        <v>#DIV/0!</v>
      </c>
    </row>
    <row r="1049" spans="1:4" ht="16.5" customHeight="1" hidden="1">
      <c r="A1049" s="128" t="s">
        <v>1138</v>
      </c>
      <c r="B1049" s="130">
        <v>0</v>
      </c>
      <c r="C1049" s="130">
        <v>0</v>
      </c>
      <c r="D1049" s="58" t="e">
        <f t="shared" si="17"/>
        <v>#DIV/0!</v>
      </c>
    </row>
    <row r="1050" spans="1:4" ht="16.5" customHeight="1" hidden="1">
      <c r="A1050" s="128" t="s">
        <v>1139</v>
      </c>
      <c r="B1050" s="130">
        <v>0</v>
      </c>
      <c r="C1050" s="130">
        <v>0</v>
      </c>
      <c r="D1050" s="58" t="e">
        <f t="shared" si="17"/>
        <v>#DIV/0!</v>
      </c>
    </row>
    <row r="1051" spans="1:4" ht="16.5" customHeight="1" hidden="1">
      <c r="A1051" s="128" t="s">
        <v>1140</v>
      </c>
      <c r="B1051" s="130">
        <v>0</v>
      </c>
      <c r="C1051" s="130">
        <v>0</v>
      </c>
      <c r="D1051" s="58" t="e">
        <f t="shared" si="17"/>
        <v>#DIV/0!</v>
      </c>
    </row>
    <row r="1052" spans="1:4" ht="16.5" customHeight="1" hidden="1">
      <c r="A1052" s="128" t="s">
        <v>1141</v>
      </c>
      <c r="B1052" s="130">
        <v>0</v>
      </c>
      <c r="C1052" s="130">
        <v>0</v>
      </c>
      <c r="D1052" s="58" t="e">
        <f t="shared" si="17"/>
        <v>#DIV/0!</v>
      </c>
    </row>
    <row r="1053" spans="1:4" ht="16.5" customHeight="1" hidden="1">
      <c r="A1053" s="128" t="s">
        <v>1142</v>
      </c>
      <c r="B1053" s="130">
        <v>0</v>
      </c>
      <c r="C1053" s="130">
        <v>0</v>
      </c>
      <c r="D1053" s="58" t="e">
        <f t="shared" si="17"/>
        <v>#DIV/0!</v>
      </c>
    </row>
    <row r="1054" spans="1:4" ht="16.5" customHeight="1" hidden="1">
      <c r="A1054" s="128" t="s">
        <v>1143</v>
      </c>
      <c r="B1054" s="130">
        <v>0</v>
      </c>
      <c r="C1054" s="130">
        <v>0</v>
      </c>
      <c r="D1054" s="58" t="e">
        <f t="shared" si="17"/>
        <v>#DIV/0!</v>
      </c>
    </row>
    <row r="1055" spans="1:4" ht="16.5" customHeight="1" hidden="1">
      <c r="A1055" s="128" t="s">
        <v>1144</v>
      </c>
      <c r="B1055" s="130">
        <v>0</v>
      </c>
      <c r="C1055" s="130">
        <v>0</v>
      </c>
      <c r="D1055" s="58" t="e">
        <f t="shared" si="17"/>
        <v>#DIV/0!</v>
      </c>
    </row>
    <row r="1056" spans="1:4" ht="16.5" customHeight="1" hidden="1">
      <c r="A1056" s="128" t="s">
        <v>1145</v>
      </c>
      <c r="B1056" s="130">
        <v>0</v>
      </c>
      <c r="C1056" s="130">
        <v>0</v>
      </c>
      <c r="D1056" s="58" t="e">
        <f t="shared" si="17"/>
        <v>#DIV/0!</v>
      </c>
    </row>
    <row r="1057" spans="1:4" ht="16.5" customHeight="1" hidden="1">
      <c r="A1057" s="128" t="s">
        <v>1146</v>
      </c>
      <c r="B1057" s="130">
        <v>0</v>
      </c>
      <c r="C1057" s="130">
        <v>0</v>
      </c>
      <c r="D1057" s="58" t="e">
        <f t="shared" si="17"/>
        <v>#DIV/0!</v>
      </c>
    </row>
    <row r="1058" spans="1:4" ht="16.5" customHeight="1" hidden="1">
      <c r="A1058" s="128" t="s">
        <v>1147</v>
      </c>
      <c r="B1058" s="130">
        <v>0</v>
      </c>
      <c r="C1058" s="130">
        <v>0</v>
      </c>
      <c r="D1058" s="58" t="e">
        <f t="shared" si="17"/>
        <v>#DIV/0!</v>
      </c>
    </row>
    <row r="1059" spans="1:4" ht="16.5" customHeight="1" hidden="1">
      <c r="A1059" s="128" t="s">
        <v>1148</v>
      </c>
      <c r="B1059" s="130">
        <v>0</v>
      </c>
      <c r="C1059" s="130">
        <v>0</v>
      </c>
      <c r="D1059" s="58" t="e">
        <f t="shared" si="17"/>
        <v>#DIV/0!</v>
      </c>
    </row>
    <row r="1060" spans="1:4" ht="16.5" customHeight="1" hidden="1">
      <c r="A1060" s="128" t="s">
        <v>1149</v>
      </c>
      <c r="B1060" s="130">
        <v>0</v>
      </c>
      <c r="C1060" s="130">
        <v>0</v>
      </c>
      <c r="D1060" s="58" t="e">
        <f t="shared" si="17"/>
        <v>#DIV/0!</v>
      </c>
    </row>
    <row r="1061" spans="1:4" ht="16.5" customHeight="1" hidden="1">
      <c r="A1061" s="128" t="s">
        <v>1150</v>
      </c>
      <c r="B1061" s="131">
        <v>0</v>
      </c>
      <c r="C1061" s="131">
        <v>0</v>
      </c>
      <c r="D1061" s="58" t="e">
        <f t="shared" si="17"/>
        <v>#DIV/0!</v>
      </c>
    </row>
    <row r="1062" spans="1:4" ht="16.5" customHeight="1" hidden="1">
      <c r="A1062" s="128" t="s">
        <v>214</v>
      </c>
      <c r="B1062" s="130">
        <v>0</v>
      </c>
      <c r="C1062" s="130">
        <v>0</v>
      </c>
      <c r="D1062" s="58" t="e">
        <f t="shared" si="17"/>
        <v>#DIV/0!</v>
      </c>
    </row>
    <row r="1063" spans="1:4" ht="16.5" customHeight="1" hidden="1">
      <c r="A1063" s="128" t="s">
        <v>215</v>
      </c>
      <c r="B1063" s="130">
        <v>0</v>
      </c>
      <c r="C1063" s="130">
        <v>0</v>
      </c>
      <c r="D1063" s="58" t="e">
        <f t="shared" si="17"/>
        <v>#DIV/0!</v>
      </c>
    </row>
    <row r="1064" spans="1:4" ht="16.5" customHeight="1" hidden="1">
      <c r="A1064" s="128" t="s">
        <v>216</v>
      </c>
      <c r="B1064" s="130">
        <v>0</v>
      </c>
      <c r="C1064" s="130">
        <v>0</v>
      </c>
      <c r="D1064" s="58" t="e">
        <f t="shared" si="17"/>
        <v>#DIV/0!</v>
      </c>
    </row>
    <row r="1065" spans="1:4" ht="16.5" customHeight="1" hidden="1">
      <c r="A1065" s="128" t="s">
        <v>1151</v>
      </c>
      <c r="B1065" s="130">
        <v>0</v>
      </c>
      <c r="C1065" s="130">
        <v>0</v>
      </c>
      <c r="D1065" s="58" t="e">
        <f t="shared" si="17"/>
        <v>#DIV/0!</v>
      </c>
    </row>
    <row r="1066" spans="1:4" ht="19.5" customHeight="1">
      <c r="A1066" s="128" t="s">
        <v>1152</v>
      </c>
      <c r="B1066" s="131">
        <f>SUM(B1067:B1080)</f>
        <v>73</v>
      </c>
      <c r="C1066" s="131">
        <f>SUM(C1067:C1080)</f>
        <v>77</v>
      </c>
      <c r="D1066" s="58">
        <f t="shared" si="17"/>
        <v>5.479452054794521</v>
      </c>
    </row>
    <row r="1067" spans="1:4" ht="16.5" customHeight="1" hidden="1">
      <c r="A1067" s="128" t="s">
        <v>214</v>
      </c>
      <c r="B1067" s="130">
        <v>0</v>
      </c>
      <c r="C1067" s="130">
        <v>0</v>
      </c>
      <c r="D1067" s="58" t="e">
        <f t="shared" si="17"/>
        <v>#DIV/0!</v>
      </c>
    </row>
    <row r="1068" spans="1:4" ht="16.5" customHeight="1" hidden="1">
      <c r="A1068" s="128" t="s">
        <v>215</v>
      </c>
      <c r="B1068" s="130">
        <v>0</v>
      </c>
      <c r="C1068" s="130">
        <v>0</v>
      </c>
      <c r="D1068" s="58" t="e">
        <f t="shared" si="17"/>
        <v>#DIV/0!</v>
      </c>
    </row>
    <row r="1069" spans="1:4" ht="16.5" customHeight="1" hidden="1">
      <c r="A1069" s="128" t="s">
        <v>216</v>
      </c>
      <c r="B1069" s="130">
        <v>0</v>
      </c>
      <c r="C1069" s="130">
        <v>0</v>
      </c>
      <c r="D1069" s="58" t="e">
        <f t="shared" si="17"/>
        <v>#DIV/0!</v>
      </c>
    </row>
    <row r="1070" spans="1:4" ht="16.5" customHeight="1" hidden="1">
      <c r="A1070" s="128" t="s">
        <v>1153</v>
      </c>
      <c r="B1070" s="130">
        <v>0</v>
      </c>
      <c r="C1070" s="130">
        <v>0</v>
      </c>
      <c r="D1070" s="58" t="e">
        <f t="shared" si="17"/>
        <v>#DIV/0!</v>
      </c>
    </row>
    <row r="1071" spans="1:4" ht="16.5" customHeight="1" hidden="1">
      <c r="A1071" s="128" t="s">
        <v>1154</v>
      </c>
      <c r="B1071" s="130">
        <v>0</v>
      </c>
      <c r="C1071" s="130">
        <v>0</v>
      </c>
      <c r="D1071" s="58" t="e">
        <f t="shared" si="17"/>
        <v>#DIV/0!</v>
      </c>
    </row>
    <row r="1072" spans="1:4" ht="16.5" customHeight="1" hidden="1">
      <c r="A1072" s="128" t="s">
        <v>1155</v>
      </c>
      <c r="B1072" s="130">
        <v>0</v>
      </c>
      <c r="C1072" s="130">
        <v>0</v>
      </c>
      <c r="D1072" s="58" t="e">
        <f t="shared" si="17"/>
        <v>#DIV/0!</v>
      </c>
    </row>
    <row r="1073" spans="1:4" ht="16.5" customHeight="1" hidden="1">
      <c r="A1073" s="128" t="s">
        <v>1156</v>
      </c>
      <c r="B1073" s="130">
        <v>0</v>
      </c>
      <c r="C1073" s="130">
        <v>0</v>
      </c>
      <c r="D1073" s="58" t="e">
        <f t="shared" si="17"/>
        <v>#DIV/0!</v>
      </c>
    </row>
    <row r="1074" spans="1:4" ht="16.5" customHeight="1" hidden="1">
      <c r="A1074" s="128" t="s">
        <v>1157</v>
      </c>
      <c r="B1074" s="130">
        <v>0</v>
      </c>
      <c r="C1074" s="130">
        <v>0</v>
      </c>
      <c r="D1074" s="58" t="e">
        <f t="shared" si="17"/>
        <v>#DIV/0!</v>
      </c>
    </row>
    <row r="1075" spans="1:4" ht="19.5" customHeight="1">
      <c r="A1075" s="128" t="s">
        <v>1158</v>
      </c>
      <c r="B1075" s="130">
        <v>73</v>
      </c>
      <c r="C1075" s="130">
        <v>77</v>
      </c>
      <c r="D1075" s="58">
        <f t="shared" si="17"/>
        <v>5.479452054794521</v>
      </c>
    </row>
    <row r="1076" spans="1:4" ht="16.5" customHeight="1" hidden="1">
      <c r="A1076" s="128" t="s">
        <v>1159</v>
      </c>
      <c r="B1076" s="130">
        <v>0</v>
      </c>
      <c r="C1076" s="130">
        <v>0</v>
      </c>
      <c r="D1076" s="58" t="e">
        <f t="shared" si="17"/>
        <v>#DIV/0!</v>
      </c>
    </row>
    <row r="1077" spans="1:4" ht="16.5" customHeight="1" hidden="1">
      <c r="A1077" s="128" t="s">
        <v>1119</v>
      </c>
      <c r="B1077" s="130">
        <v>0</v>
      </c>
      <c r="C1077" s="130">
        <v>0</v>
      </c>
      <c r="D1077" s="58" t="e">
        <f t="shared" si="17"/>
        <v>#DIV/0!</v>
      </c>
    </row>
    <row r="1078" spans="1:4" ht="16.5" customHeight="1" hidden="1">
      <c r="A1078" s="128" t="s">
        <v>1160</v>
      </c>
      <c r="B1078" s="130">
        <v>0</v>
      </c>
      <c r="C1078" s="130">
        <v>0</v>
      </c>
      <c r="D1078" s="58" t="e">
        <f t="shared" si="17"/>
        <v>#DIV/0!</v>
      </c>
    </row>
    <row r="1079" spans="1:4" ht="16.5" customHeight="1" hidden="1">
      <c r="A1079" s="128" t="s">
        <v>1161</v>
      </c>
      <c r="B1079" s="130">
        <v>0</v>
      </c>
      <c r="C1079" s="130">
        <v>0</v>
      </c>
      <c r="D1079" s="58" t="e">
        <f t="shared" si="17"/>
        <v>#DIV/0!</v>
      </c>
    </row>
    <row r="1080" spans="1:4" ht="16.5" customHeight="1" hidden="1">
      <c r="A1080" s="128" t="s">
        <v>1162</v>
      </c>
      <c r="B1080" s="130"/>
      <c r="C1080" s="130"/>
      <c r="D1080" s="58" t="e">
        <f t="shared" si="17"/>
        <v>#DIV/0!</v>
      </c>
    </row>
    <row r="1081" spans="1:4" ht="19.5" customHeight="1">
      <c r="A1081" s="128" t="s">
        <v>1163</v>
      </c>
      <c r="B1081" s="127">
        <f>SUM(B1082:B1089)</f>
        <v>239</v>
      </c>
      <c r="C1081" s="127">
        <f>SUM(C1082:C1089)</f>
        <v>243</v>
      </c>
      <c r="D1081" s="58">
        <f t="shared" si="17"/>
        <v>1.6736401673640273</v>
      </c>
    </row>
    <row r="1082" spans="1:4" ht="19.5" customHeight="1">
      <c r="A1082" s="128" t="s">
        <v>214</v>
      </c>
      <c r="B1082" s="129">
        <v>91</v>
      </c>
      <c r="C1082" s="129">
        <v>102</v>
      </c>
      <c r="D1082" s="58">
        <f t="shared" si="17"/>
        <v>12.087912087912088</v>
      </c>
    </row>
    <row r="1083" spans="1:4" ht="16.5" customHeight="1" hidden="1">
      <c r="A1083" s="128" t="s">
        <v>215</v>
      </c>
      <c r="B1083" s="130"/>
      <c r="C1083" s="130"/>
      <c r="D1083" s="58" t="e">
        <f t="shared" si="17"/>
        <v>#DIV/0!</v>
      </c>
    </row>
    <row r="1084" spans="1:4" ht="16.5" customHeight="1" hidden="1">
      <c r="A1084" s="128" t="s">
        <v>216</v>
      </c>
      <c r="B1084" s="130"/>
      <c r="C1084" s="130"/>
      <c r="D1084" s="58" t="e">
        <f t="shared" si="17"/>
        <v>#DIV/0!</v>
      </c>
    </row>
    <row r="1085" spans="1:4" ht="16.5" customHeight="1" hidden="1">
      <c r="A1085" s="128" t="s">
        <v>1164</v>
      </c>
      <c r="B1085" s="130"/>
      <c r="C1085" s="130"/>
      <c r="D1085" s="58" t="e">
        <f t="shared" si="17"/>
        <v>#DIV/0!</v>
      </c>
    </row>
    <row r="1086" spans="1:4" ht="19.5" customHeight="1">
      <c r="A1086" s="128" t="s">
        <v>1165</v>
      </c>
      <c r="B1086" s="129">
        <v>118</v>
      </c>
      <c r="C1086" s="129">
        <v>111</v>
      </c>
      <c r="D1086" s="58">
        <f t="shared" si="17"/>
        <v>-5.932203389830505</v>
      </c>
    </row>
    <row r="1087" spans="1:4" ht="19.5" customHeight="1">
      <c r="A1087" s="128" t="s">
        <v>1166</v>
      </c>
      <c r="B1087" s="129">
        <v>30</v>
      </c>
      <c r="C1087" s="129">
        <v>30</v>
      </c>
      <c r="D1087" s="58">
        <f t="shared" si="17"/>
        <v>0</v>
      </c>
    </row>
    <row r="1088" spans="1:4" ht="16.5" customHeight="1" hidden="1">
      <c r="A1088" s="128" t="s">
        <v>1167</v>
      </c>
      <c r="B1088" s="129"/>
      <c r="C1088" s="129"/>
      <c r="D1088" s="58" t="e">
        <f t="shared" si="17"/>
        <v>#DIV/0!</v>
      </c>
    </row>
    <row r="1089" spans="1:4" ht="16.5" customHeight="1" hidden="1">
      <c r="A1089" s="128" t="s">
        <v>1168</v>
      </c>
      <c r="B1089" s="130">
        <v>0</v>
      </c>
      <c r="C1089" s="130">
        <v>0</v>
      </c>
      <c r="D1089" s="58" t="e">
        <f t="shared" si="17"/>
        <v>#DIV/0!</v>
      </c>
    </row>
    <row r="1090" spans="1:4" ht="16.5" customHeight="1" hidden="1">
      <c r="A1090" s="128" t="s">
        <v>1169</v>
      </c>
      <c r="B1090" s="127">
        <f>SUM(B1091:B1095)</f>
        <v>0</v>
      </c>
      <c r="C1090" s="127">
        <f>SUM(C1091:C1095)</f>
        <v>0</v>
      </c>
      <c r="D1090" s="58" t="e">
        <f t="shared" si="17"/>
        <v>#DIV/0!</v>
      </c>
    </row>
    <row r="1091" spans="1:4" ht="16.5" customHeight="1" hidden="1">
      <c r="A1091" s="128" t="s">
        <v>214</v>
      </c>
      <c r="B1091" s="129"/>
      <c r="C1091" s="129"/>
      <c r="D1091" s="58" t="e">
        <f t="shared" si="17"/>
        <v>#DIV/0!</v>
      </c>
    </row>
    <row r="1092" spans="1:4" ht="16.5" customHeight="1" hidden="1">
      <c r="A1092" s="128" t="s">
        <v>215</v>
      </c>
      <c r="B1092" s="130"/>
      <c r="C1092" s="130"/>
      <c r="D1092" s="58" t="e">
        <f t="shared" si="17"/>
        <v>#DIV/0!</v>
      </c>
    </row>
    <row r="1093" spans="1:4" ht="16.5" customHeight="1" hidden="1">
      <c r="A1093" s="128" t="s">
        <v>216</v>
      </c>
      <c r="B1093" s="130">
        <v>0</v>
      </c>
      <c r="C1093" s="130">
        <v>0</v>
      </c>
      <c r="D1093" s="58" t="e">
        <f t="shared" si="17"/>
        <v>#DIV/0!</v>
      </c>
    </row>
    <row r="1094" spans="1:4" ht="16.5" customHeight="1" hidden="1">
      <c r="A1094" s="128" t="s">
        <v>1170</v>
      </c>
      <c r="B1094" s="130">
        <v>0</v>
      </c>
      <c r="C1094" s="130">
        <v>0</v>
      </c>
      <c r="D1094" s="58" t="e">
        <f t="shared" si="17"/>
        <v>#DIV/0!</v>
      </c>
    </row>
    <row r="1095" spans="1:4" ht="16.5" customHeight="1" hidden="1">
      <c r="A1095" s="128" t="s">
        <v>1171</v>
      </c>
      <c r="B1095" s="130"/>
      <c r="C1095" s="130"/>
      <c r="D1095" s="58" t="e">
        <f t="shared" si="17"/>
        <v>#DIV/0!</v>
      </c>
    </row>
    <row r="1096" spans="1:4" ht="19.5" customHeight="1">
      <c r="A1096" s="128" t="s">
        <v>1172</v>
      </c>
      <c r="B1096" s="127">
        <f>SUM(B1097:B1102)</f>
        <v>1851</v>
      </c>
      <c r="C1096" s="127">
        <f>SUM(C1097:C1102)</f>
        <v>1225</v>
      </c>
      <c r="D1096" s="58">
        <f t="shared" si="17"/>
        <v>-33.81955699621825</v>
      </c>
    </row>
    <row r="1097" spans="1:4" ht="16.5" customHeight="1" hidden="1">
      <c r="A1097" s="128" t="s">
        <v>214</v>
      </c>
      <c r="B1097" s="130">
        <v>0</v>
      </c>
      <c r="C1097" s="130">
        <v>0</v>
      </c>
      <c r="D1097" s="58" t="e">
        <f t="shared" si="17"/>
        <v>#DIV/0!</v>
      </c>
    </row>
    <row r="1098" spans="1:4" ht="16.5" customHeight="1" hidden="1">
      <c r="A1098" s="128" t="s">
        <v>215</v>
      </c>
      <c r="B1098" s="130">
        <v>0</v>
      </c>
      <c r="C1098" s="130">
        <v>0</v>
      </c>
      <c r="D1098" s="58" t="e">
        <f t="shared" si="17"/>
        <v>#DIV/0!</v>
      </c>
    </row>
    <row r="1099" spans="1:4" ht="16.5" customHeight="1" hidden="1">
      <c r="A1099" s="128" t="s">
        <v>216</v>
      </c>
      <c r="B1099" s="130">
        <v>0</v>
      </c>
      <c r="C1099" s="130">
        <v>0</v>
      </c>
      <c r="D1099" s="58" t="e">
        <f t="shared" si="17"/>
        <v>#DIV/0!</v>
      </c>
    </row>
    <row r="1100" spans="1:4" ht="16.5" customHeight="1" hidden="1">
      <c r="A1100" s="128" t="s">
        <v>1173</v>
      </c>
      <c r="B1100" s="130">
        <v>0</v>
      </c>
      <c r="C1100" s="130">
        <v>0</v>
      </c>
      <c r="D1100" s="58" t="e">
        <f t="shared" si="17"/>
        <v>#DIV/0!</v>
      </c>
    </row>
    <row r="1101" spans="1:4" ht="16.5" customHeight="1" hidden="1">
      <c r="A1101" s="128" t="s">
        <v>1174</v>
      </c>
      <c r="B1101" s="129"/>
      <c r="C1101" s="129"/>
      <c r="D1101" s="58" t="e">
        <f t="shared" si="17"/>
        <v>#DIV/0!</v>
      </c>
    </row>
    <row r="1102" spans="1:4" ht="19.5" customHeight="1">
      <c r="A1102" s="128" t="s">
        <v>1175</v>
      </c>
      <c r="B1102" s="129">
        <v>1851</v>
      </c>
      <c r="C1102" s="129">
        <v>1225</v>
      </c>
      <c r="D1102" s="58">
        <f t="shared" si="17"/>
        <v>-33.81955699621825</v>
      </c>
    </row>
    <row r="1103" spans="1:4" ht="16.5" customHeight="1" hidden="1">
      <c r="A1103" s="128" t="s">
        <v>23</v>
      </c>
      <c r="B1103" s="127">
        <f>SUM(B1104:B1109)</f>
        <v>0</v>
      </c>
      <c r="C1103" s="127">
        <f>SUM(C1104:C1109)</f>
        <v>0</v>
      </c>
      <c r="D1103" s="58" t="e">
        <f t="shared" si="17"/>
        <v>#DIV/0!</v>
      </c>
    </row>
    <row r="1104" spans="1:4" ht="16.5" customHeight="1" hidden="1">
      <c r="A1104" s="128" t="s">
        <v>1176</v>
      </c>
      <c r="B1104" s="130">
        <v>0</v>
      </c>
      <c r="C1104" s="130">
        <v>0</v>
      </c>
      <c r="D1104" s="58" t="e">
        <f t="shared" si="17"/>
        <v>#DIV/0!</v>
      </c>
    </row>
    <row r="1105" spans="1:4" ht="16.5" customHeight="1" hidden="1">
      <c r="A1105" s="128" t="s">
        <v>1177</v>
      </c>
      <c r="B1105" s="130">
        <v>0</v>
      </c>
      <c r="C1105" s="130">
        <v>0</v>
      </c>
      <c r="D1105" s="58" t="e">
        <f t="shared" si="17"/>
        <v>#DIV/0!</v>
      </c>
    </row>
    <row r="1106" spans="1:4" ht="16.5" customHeight="1" hidden="1">
      <c r="A1106" s="128" t="s">
        <v>1178</v>
      </c>
      <c r="B1106" s="130">
        <v>0</v>
      </c>
      <c r="C1106" s="130">
        <v>0</v>
      </c>
      <c r="D1106" s="58" t="e">
        <f t="shared" si="17"/>
        <v>#DIV/0!</v>
      </c>
    </row>
    <row r="1107" spans="1:4" ht="16.5" customHeight="1" hidden="1">
      <c r="A1107" s="128" t="s">
        <v>1179</v>
      </c>
      <c r="B1107" s="130">
        <v>0</v>
      </c>
      <c r="C1107" s="130">
        <v>0</v>
      </c>
      <c r="D1107" s="58" t="e">
        <f t="shared" si="17"/>
        <v>#DIV/0!</v>
      </c>
    </row>
    <row r="1108" spans="1:4" ht="16.5" customHeight="1" hidden="1">
      <c r="A1108" s="128" t="s">
        <v>1180</v>
      </c>
      <c r="B1108" s="130">
        <v>0</v>
      </c>
      <c r="C1108" s="130">
        <v>0</v>
      </c>
      <c r="D1108" s="58" t="e">
        <f t="shared" si="17"/>
        <v>#DIV/0!</v>
      </c>
    </row>
    <row r="1109" spans="1:4" ht="16.5" customHeight="1" hidden="1">
      <c r="A1109" s="128" t="s">
        <v>22</v>
      </c>
      <c r="B1109" s="129"/>
      <c r="C1109" s="129"/>
      <c r="D1109" s="58" t="e">
        <f t="shared" si="17"/>
        <v>#DIV/0!</v>
      </c>
    </row>
    <row r="1110" spans="1:4" ht="19.5" customHeight="1">
      <c r="A1110" s="128" t="s">
        <v>1181</v>
      </c>
      <c r="B1110" s="127">
        <f>SUM(B1111,B1121,B1128,B1134)</f>
        <v>2615</v>
      </c>
      <c r="C1110" s="127">
        <f>SUM(C1111,C1121,C1128,C1134)</f>
        <v>1131</v>
      </c>
      <c r="D1110" s="58">
        <f t="shared" si="17"/>
        <v>-56.749521988527725</v>
      </c>
    </row>
    <row r="1111" spans="1:4" ht="19.5" customHeight="1">
      <c r="A1111" s="128" t="s">
        <v>1182</v>
      </c>
      <c r="B1111" s="127">
        <f>SUM(B1112:B1120)</f>
        <v>190</v>
      </c>
      <c r="C1111" s="127">
        <f>SUM(C1112:C1120)</f>
        <v>153</v>
      </c>
      <c r="D1111" s="58">
        <f t="shared" si="17"/>
        <v>-19.473684210526315</v>
      </c>
    </row>
    <row r="1112" spans="1:4" ht="19.5" customHeight="1">
      <c r="A1112" s="128" t="s">
        <v>214</v>
      </c>
      <c r="B1112" s="130">
        <v>173</v>
      </c>
      <c r="C1112" s="130">
        <v>139</v>
      </c>
      <c r="D1112" s="58">
        <f aca="true" t="shared" si="18" ref="D1112:D1175">C1112/B1112*100-100</f>
        <v>-19.653179190751445</v>
      </c>
    </row>
    <row r="1113" spans="1:4" ht="16.5" customHeight="1" hidden="1">
      <c r="A1113" s="128" t="s">
        <v>215</v>
      </c>
      <c r="B1113" s="130">
        <v>0</v>
      </c>
      <c r="C1113" s="130"/>
      <c r="D1113" s="58" t="e">
        <f t="shared" si="18"/>
        <v>#DIV/0!</v>
      </c>
    </row>
    <row r="1114" spans="1:4" ht="16.5" customHeight="1" hidden="1">
      <c r="A1114" s="128" t="s">
        <v>216</v>
      </c>
      <c r="B1114" s="130">
        <v>0</v>
      </c>
      <c r="C1114" s="130"/>
      <c r="D1114" s="58" t="e">
        <f t="shared" si="18"/>
        <v>#DIV/0!</v>
      </c>
    </row>
    <row r="1115" spans="1:4" ht="19.5" customHeight="1">
      <c r="A1115" s="128" t="s">
        <v>1183</v>
      </c>
      <c r="B1115" s="130">
        <v>17</v>
      </c>
      <c r="C1115" s="130">
        <v>14</v>
      </c>
      <c r="D1115" s="58">
        <f t="shared" si="18"/>
        <v>-17.64705882352942</v>
      </c>
    </row>
    <row r="1116" spans="1:4" ht="16.5" customHeight="1" hidden="1">
      <c r="A1116" s="128" t="s">
        <v>1184</v>
      </c>
      <c r="B1116" s="130">
        <v>0</v>
      </c>
      <c r="C1116" s="130">
        <v>0</v>
      </c>
      <c r="D1116" s="58" t="e">
        <f t="shared" si="18"/>
        <v>#DIV/0!</v>
      </c>
    </row>
    <row r="1117" spans="1:4" ht="16.5" customHeight="1" hidden="1">
      <c r="A1117" s="128" t="s">
        <v>21</v>
      </c>
      <c r="B1117" s="130">
        <v>0</v>
      </c>
      <c r="C1117" s="130">
        <v>0</v>
      </c>
      <c r="D1117" s="58" t="e">
        <f t="shared" si="18"/>
        <v>#DIV/0!</v>
      </c>
    </row>
    <row r="1118" spans="1:4" ht="16.5" customHeight="1" hidden="1">
      <c r="A1118" s="128" t="s">
        <v>1185</v>
      </c>
      <c r="B1118" s="130">
        <v>0</v>
      </c>
      <c r="C1118" s="130">
        <v>0</v>
      </c>
      <c r="D1118" s="58" t="e">
        <f t="shared" si="18"/>
        <v>#DIV/0!</v>
      </c>
    </row>
    <row r="1119" spans="1:4" ht="16.5" customHeight="1" hidden="1">
      <c r="A1119" s="128" t="s">
        <v>223</v>
      </c>
      <c r="B1119" s="130">
        <v>0</v>
      </c>
      <c r="C1119" s="130">
        <v>0</v>
      </c>
      <c r="D1119" s="58" t="e">
        <f t="shared" si="18"/>
        <v>#DIV/0!</v>
      </c>
    </row>
    <row r="1120" spans="1:4" ht="16.5" customHeight="1" hidden="1">
      <c r="A1120" s="128" t="s">
        <v>1186</v>
      </c>
      <c r="B1120" s="129"/>
      <c r="C1120" s="129"/>
      <c r="D1120" s="58" t="e">
        <f t="shared" si="18"/>
        <v>#DIV/0!</v>
      </c>
    </row>
    <row r="1121" spans="1:4" ht="19.5" customHeight="1">
      <c r="A1121" s="128" t="s">
        <v>1187</v>
      </c>
      <c r="B1121" s="127">
        <f>SUM(B1122:B1127)</f>
        <v>2425</v>
      </c>
      <c r="C1121" s="127">
        <f>SUM(C1122:C1127)</f>
        <v>978</v>
      </c>
      <c r="D1121" s="58">
        <f t="shared" si="18"/>
        <v>-59.670103092783506</v>
      </c>
    </row>
    <row r="1122" spans="1:4" ht="19.5" customHeight="1">
      <c r="A1122" s="128" t="s">
        <v>214</v>
      </c>
      <c r="B1122" s="129">
        <v>83</v>
      </c>
      <c r="C1122" s="129">
        <v>88</v>
      </c>
      <c r="D1122" s="58">
        <f t="shared" si="18"/>
        <v>6.02409638554218</v>
      </c>
    </row>
    <row r="1123" spans="1:4" ht="16.5" customHeight="1" hidden="1">
      <c r="A1123" s="128" t="s">
        <v>215</v>
      </c>
      <c r="B1123" s="130"/>
      <c r="C1123" s="130"/>
      <c r="D1123" s="58" t="e">
        <f t="shared" si="18"/>
        <v>#DIV/0!</v>
      </c>
    </row>
    <row r="1124" spans="1:4" ht="16.5" customHeight="1" hidden="1">
      <c r="A1124" s="128" t="s">
        <v>216</v>
      </c>
      <c r="B1124" s="130"/>
      <c r="C1124" s="130"/>
      <c r="D1124" s="58" t="e">
        <f t="shared" si="18"/>
        <v>#DIV/0!</v>
      </c>
    </row>
    <row r="1125" spans="1:4" ht="19.5" customHeight="1">
      <c r="A1125" s="128" t="s">
        <v>1188</v>
      </c>
      <c r="B1125" s="129">
        <v>4</v>
      </c>
      <c r="C1125" s="129">
        <v>4</v>
      </c>
      <c r="D1125" s="58">
        <f t="shared" si="18"/>
        <v>0</v>
      </c>
    </row>
    <row r="1126" spans="1:4" ht="19.5" customHeight="1">
      <c r="A1126" s="128" t="s">
        <v>1189</v>
      </c>
      <c r="B1126" s="130">
        <v>338</v>
      </c>
      <c r="C1126" s="130">
        <v>386</v>
      </c>
      <c r="D1126" s="58">
        <f t="shared" si="18"/>
        <v>14.201183431952671</v>
      </c>
    </row>
    <row r="1127" spans="1:4" ht="19.5" customHeight="1">
      <c r="A1127" s="128" t="s">
        <v>1190</v>
      </c>
      <c r="B1127" s="130">
        <v>2000</v>
      </c>
      <c r="C1127" s="130">
        <v>500</v>
      </c>
      <c r="D1127" s="58">
        <f t="shared" si="18"/>
        <v>-75</v>
      </c>
    </row>
    <row r="1128" spans="1:4" ht="16.5" customHeight="1" hidden="1">
      <c r="A1128" s="128" t="s">
        <v>1191</v>
      </c>
      <c r="B1128" s="131">
        <v>0</v>
      </c>
      <c r="C1128" s="131">
        <v>0</v>
      </c>
      <c r="D1128" s="58" t="e">
        <f t="shared" si="18"/>
        <v>#DIV/0!</v>
      </c>
    </row>
    <row r="1129" spans="1:4" ht="16.5" customHeight="1" hidden="1">
      <c r="A1129" s="128" t="s">
        <v>214</v>
      </c>
      <c r="B1129" s="130">
        <v>0</v>
      </c>
      <c r="C1129" s="130">
        <v>0</v>
      </c>
      <c r="D1129" s="58" t="e">
        <f t="shared" si="18"/>
        <v>#DIV/0!</v>
      </c>
    </row>
    <row r="1130" spans="1:4" ht="16.5" customHeight="1" hidden="1">
      <c r="A1130" s="128" t="s">
        <v>215</v>
      </c>
      <c r="B1130" s="130">
        <v>0</v>
      </c>
      <c r="C1130" s="130">
        <v>0</v>
      </c>
      <c r="D1130" s="58" t="e">
        <f t="shared" si="18"/>
        <v>#DIV/0!</v>
      </c>
    </row>
    <row r="1131" spans="1:4" ht="16.5" customHeight="1" hidden="1">
      <c r="A1131" s="128" t="s">
        <v>216</v>
      </c>
      <c r="B1131" s="130">
        <v>0</v>
      </c>
      <c r="C1131" s="130">
        <v>0</v>
      </c>
      <c r="D1131" s="58" t="e">
        <f t="shared" si="18"/>
        <v>#DIV/0!</v>
      </c>
    </row>
    <row r="1132" spans="1:4" ht="16.5" customHeight="1" hidden="1">
      <c r="A1132" s="128" t="s">
        <v>1192</v>
      </c>
      <c r="B1132" s="130">
        <v>0</v>
      </c>
      <c r="C1132" s="130">
        <v>0</v>
      </c>
      <c r="D1132" s="58" t="e">
        <f t="shared" si="18"/>
        <v>#DIV/0!</v>
      </c>
    </row>
    <row r="1133" spans="1:4" ht="16.5" customHeight="1" hidden="1">
      <c r="A1133" s="128" t="s">
        <v>1193</v>
      </c>
      <c r="B1133" s="130">
        <v>0</v>
      </c>
      <c r="C1133" s="130">
        <v>0</v>
      </c>
      <c r="D1133" s="58" t="e">
        <f t="shared" si="18"/>
        <v>#DIV/0!</v>
      </c>
    </row>
    <row r="1134" spans="1:4" ht="16.5" customHeight="1" hidden="1">
      <c r="A1134" s="128" t="s">
        <v>1194</v>
      </c>
      <c r="B1134" s="131">
        <v>0</v>
      </c>
      <c r="C1134" s="131">
        <v>0</v>
      </c>
      <c r="D1134" s="58" t="e">
        <f t="shared" si="18"/>
        <v>#DIV/0!</v>
      </c>
    </row>
    <row r="1135" spans="1:4" ht="16.5" customHeight="1" hidden="1">
      <c r="A1135" s="128" t="s">
        <v>1195</v>
      </c>
      <c r="B1135" s="130">
        <v>0</v>
      </c>
      <c r="C1135" s="130">
        <v>0</v>
      </c>
      <c r="D1135" s="58" t="e">
        <f t="shared" si="18"/>
        <v>#DIV/0!</v>
      </c>
    </row>
    <row r="1136" spans="1:4" ht="16.5" customHeight="1" hidden="1">
      <c r="A1136" s="128" t="s">
        <v>1196</v>
      </c>
      <c r="B1136" s="130">
        <v>0</v>
      </c>
      <c r="C1136" s="130">
        <v>0</v>
      </c>
      <c r="D1136" s="58" t="e">
        <f t="shared" si="18"/>
        <v>#DIV/0!</v>
      </c>
    </row>
    <row r="1137" spans="1:4" ht="16.5" customHeight="1" hidden="1">
      <c r="A1137" s="128" t="s">
        <v>1197</v>
      </c>
      <c r="B1137" s="127">
        <f>B1138</f>
        <v>0</v>
      </c>
      <c r="C1137" s="127">
        <f>C1138</f>
        <v>0</v>
      </c>
      <c r="D1137" s="58" t="e">
        <f t="shared" si="18"/>
        <v>#DIV/0!</v>
      </c>
    </row>
    <row r="1138" spans="1:4" ht="16.5" customHeight="1" hidden="1">
      <c r="A1138" s="128" t="s">
        <v>1198</v>
      </c>
      <c r="B1138" s="129"/>
      <c r="C1138" s="129"/>
      <c r="D1138" s="58" t="e">
        <f t="shared" si="18"/>
        <v>#DIV/0!</v>
      </c>
    </row>
    <row r="1139" spans="1:4" ht="16.5" customHeight="1" hidden="1">
      <c r="A1139" s="128" t="s">
        <v>1199</v>
      </c>
      <c r="B1139" s="131">
        <v>0</v>
      </c>
      <c r="C1139" s="131">
        <v>0</v>
      </c>
      <c r="D1139" s="58" t="e">
        <f t="shared" si="18"/>
        <v>#DIV/0!</v>
      </c>
    </row>
    <row r="1140" spans="1:4" ht="16.5" customHeight="1" hidden="1">
      <c r="A1140" s="128" t="s">
        <v>1200</v>
      </c>
      <c r="B1140" s="130">
        <v>0</v>
      </c>
      <c r="C1140" s="130">
        <v>0</v>
      </c>
      <c r="D1140" s="58" t="e">
        <f t="shared" si="18"/>
        <v>#DIV/0!</v>
      </c>
    </row>
    <row r="1141" spans="1:4" ht="16.5" customHeight="1" hidden="1">
      <c r="A1141" s="128" t="s">
        <v>1201</v>
      </c>
      <c r="B1141" s="130">
        <v>0</v>
      </c>
      <c r="C1141" s="130">
        <v>0</v>
      </c>
      <c r="D1141" s="58" t="e">
        <f t="shared" si="18"/>
        <v>#DIV/0!</v>
      </c>
    </row>
    <row r="1142" spans="1:4" ht="16.5" customHeight="1" hidden="1">
      <c r="A1142" s="128" t="s">
        <v>1202</v>
      </c>
      <c r="B1142" s="130">
        <v>0</v>
      </c>
      <c r="C1142" s="130">
        <v>0</v>
      </c>
      <c r="D1142" s="58" t="e">
        <f t="shared" si="18"/>
        <v>#DIV/0!</v>
      </c>
    </row>
    <row r="1143" spans="1:4" ht="16.5" customHeight="1" hidden="1">
      <c r="A1143" s="128" t="s">
        <v>1203</v>
      </c>
      <c r="B1143" s="130">
        <v>0</v>
      </c>
      <c r="C1143" s="130">
        <v>0</v>
      </c>
      <c r="D1143" s="58" t="e">
        <f t="shared" si="18"/>
        <v>#DIV/0!</v>
      </c>
    </row>
    <row r="1144" spans="1:4" ht="16.5" customHeight="1" hidden="1">
      <c r="A1144" s="128" t="s">
        <v>1204</v>
      </c>
      <c r="B1144" s="130">
        <v>0</v>
      </c>
      <c r="C1144" s="130">
        <v>0</v>
      </c>
      <c r="D1144" s="58" t="e">
        <f t="shared" si="18"/>
        <v>#DIV/0!</v>
      </c>
    </row>
    <row r="1145" spans="1:4" ht="16.5" customHeight="1" hidden="1">
      <c r="A1145" s="128" t="s">
        <v>773</v>
      </c>
      <c r="B1145" s="130">
        <v>0</v>
      </c>
      <c r="C1145" s="130">
        <v>0</v>
      </c>
      <c r="D1145" s="58" t="e">
        <f t="shared" si="18"/>
        <v>#DIV/0!</v>
      </c>
    </row>
    <row r="1146" spans="1:4" ht="16.5" customHeight="1" hidden="1">
      <c r="A1146" s="128" t="s">
        <v>1205</v>
      </c>
      <c r="B1146" s="130">
        <v>0</v>
      </c>
      <c r="C1146" s="130">
        <v>0</v>
      </c>
      <c r="D1146" s="58" t="e">
        <f t="shared" si="18"/>
        <v>#DIV/0!</v>
      </c>
    </row>
    <row r="1147" spans="1:4" ht="16.5" customHeight="1" hidden="1">
      <c r="A1147" s="128" t="s">
        <v>1206</v>
      </c>
      <c r="B1147" s="130">
        <v>0</v>
      </c>
      <c r="C1147" s="130">
        <v>0</v>
      </c>
      <c r="D1147" s="58" t="e">
        <f t="shared" si="18"/>
        <v>#DIV/0!</v>
      </c>
    </row>
    <row r="1148" spans="1:4" ht="16.5" customHeight="1" hidden="1">
      <c r="A1148" s="128" t="s">
        <v>1207</v>
      </c>
      <c r="B1148" s="130">
        <v>0</v>
      </c>
      <c r="C1148" s="130">
        <v>0</v>
      </c>
      <c r="D1148" s="58" t="e">
        <f t="shared" si="18"/>
        <v>#DIV/0!</v>
      </c>
    </row>
    <row r="1149" spans="1:4" ht="19.5" customHeight="1">
      <c r="A1149" s="128" t="s">
        <v>1208</v>
      </c>
      <c r="B1149" s="127">
        <f>SUM(B1150,B1171,B1191,B1200,B1213,B1229)</f>
        <v>909</v>
      </c>
      <c r="C1149" s="127">
        <f>SUM(C1150,C1171,C1191,C1200,C1213,C1229)</f>
        <v>915</v>
      </c>
      <c r="D1149" s="58">
        <f t="shared" si="18"/>
        <v>0.6600660066006725</v>
      </c>
    </row>
    <row r="1150" spans="1:4" ht="19.5" customHeight="1">
      <c r="A1150" s="128" t="s">
        <v>1209</v>
      </c>
      <c r="B1150" s="127">
        <f>SUM(B1151:B1170)</f>
        <v>769</v>
      </c>
      <c r="C1150" s="127">
        <f>SUM(C1151:C1170)</f>
        <v>785</v>
      </c>
      <c r="D1150" s="58">
        <f t="shared" si="18"/>
        <v>2.0806241872561912</v>
      </c>
    </row>
    <row r="1151" spans="1:4" ht="19.5" customHeight="1">
      <c r="A1151" s="128" t="s">
        <v>214</v>
      </c>
      <c r="B1151" s="129">
        <v>468</v>
      </c>
      <c r="C1151" s="129">
        <v>472</v>
      </c>
      <c r="D1151" s="58">
        <f t="shared" si="18"/>
        <v>0.8547008547008517</v>
      </c>
    </row>
    <row r="1152" spans="1:4" ht="16.5" customHeight="1" hidden="1">
      <c r="A1152" s="128" t="s">
        <v>215</v>
      </c>
      <c r="B1152" s="130">
        <v>0</v>
      </c>
      <c r="C1152" s="130"/>
      <c r="D1152" s="58" t="e">
        <f t="shared" si="18"/>
        <v>#DIV/0!</v>
      </c>
    </row>
    <row r="1153" spans="1:4" ht="16.5" customHeight="1" hidden="1">
      <c r="A1153" s="128" t="s">
        <v>216</v>
      </c>
      <c r="B1153" s="130">
        <v>0</v>
      </c>
      <c r="C1153" s="130"/>
      <c r="D1153" s="58" t="e">
        <f t="shared" si="18"/>
        <v>#DIV/0!</v>
      </c>
    </row>
    <row r="1154" spans="1:4" ht="19.5" customHeight="1">
      <c r="A1154" s="128" t="s">
        <v>1210</v>
      </c>
      <c r="B1154" s="130">
        <v>108</v>
      </c>
      <c r="C1154" s="130">
        <v>26</v>
      </c>
      <c r="D1154" s="58">
        <f t="shared" si="18"/>
        <v>-75.92592592592592</v>
      </c>
    </row>
    <row r="1155" spans="1:4" ht="16.5" customHeight="1" hidden="1">
      <c r="A1155" s="128" t="s">
        <v>1211</v>
      </c>
      <c r="B1155" s="130">
        <v>0</v>
      </c>
      <c r="C1155" s="130"/>
      <c r="D1155" s="58" t="e">
        <f t="shared" si="18"/>
        <v>#DIV/0!</v>
      </c>
    </row>
    <row r="1156" spans="1:4" ht="16.5" customHeight="1" hidden="1">
      <c r="A1156" s="128" t="s">
        <v>1212</v>
      </c>
      <c r="B1156" s="130"/>
      <c r="C1156" s="130"/>
      <c r="D1156" s="58" t="e">
        <f t="shared" si="18"/>
        <v>#DIV/0!</v>
      </c>
    </row>
    <row r="1157" spans="1:4" ht="16.5" customHeight="1" hidden="1">
      <c r="A1157" s="128" t="s">
        <v>1213</v>
      </c>
      <c r="B1157" s="130">
        <v>0</v>
      </c>
      <c r="C1157" s="130"/>
      <c r="D1157" s="58" t="e">
        <f t="shared" si="18"/>
        <v>#DIV/0!</v>
      </c>
    </row>
    <row r="1158" spans="1:4" ht="19.5" customHeight="1">
      <c r="A1158" s="128" t="s">
        <v>1214</v>
      </c>
      <c r="B1158" s="130">
        <v>60</v>
      </c>
      <c r="C1158" s="130">
        <v>117</v>
      </c>
      <c r="D1158" s="58">
        <f t="shared" si="18"/>
        <v>95</v>
      </c>
    </row>
    <row r="1159" spans="1:4" ht="16.5" customHeight="1" hidden="1">
      <c r="A1159" s="128" t="s">
        <v>1215</v>
      </c>
      <c r="B1159" s="130">
        <v>0</v>
      </c>
      <c r="C1159" s="130"/>
      <c r="D1159" s="58" t="e">
        <f t="shared" si="18"/>
        <v>#DIV/0!</v>
      </c>
    </row>
    <row r="1160" spans="1:4" ht="19.5" customHeight="1">
      <c r="A1160" s="128" t="s">
        <v>1216</v>
      </c>
      <c r="B1160" s="130">
        <v>13</v>
      </c>
      <c r="C1160" s="130">
        <v>20</v>
      </c>
      <c r="D1160" s="58">
        <f t="shared" si="18"/>
        <v>53.84615384615387</v>
      </c>
    </row>
    <row r="1161" spans="1:4" ht="19.5" customHeight="1">
      <c r="A1161" s="128" t="s">
        <v>1217</v>
      </c>
      <c r="B1161" s="129"/>
      <c r="C1161" s="129">
        <v>20</v>
      </c>
      <c r="D1161" s="58"/>
    </row>
    <row r="1162" spans="1:4" ht="19.5" customHeight="1">
      <c r="A1162" s="128" t="s">
        <v>1218</v>
      </c>
      <c r="B1162" s="130">
        <v>29</v>
      </c>
      <c r="C1162" s="130">
        <v>37</v>
      </c>
      <c r="D1162" s="58">
        <f t="shared" si="18"/>
        <v>27.58620689655173</v>
      </c>
    </row>
    <row r="1163" spans="1:4" ht="19.5" customHeight="1">
      <c r="A1163" s="128" t="s">
        <v>1219</v>
      </c>
      <c r="B1163" s="130">
        <v>25</v>
      </c>
      <c r="C1163" s="130">
        <v>25</v>
      </c>
      <c r="D1163" s="58">
        <f t="shared" si="18"/>
        <v>0</v>
      </c>
    </row>
    <row r="1164" spans="1:4" ht="16.5" customHeight="1" hidden="1">
      <c r="A1164" s="128" t="s">
        <v>1220</v>
      </c>
      <c r="B1164" s="130">
        <v>0</v>
      </c>
      <c r="C1164" s="130"/>
      <c r="D1164" s="58" t="e">
        <f t="shared" si="18"/>
        <v>#DIV/0!</v>
      </c>
    </row>
    <row r="1165" spans="1:4" ht="16.5" customHeight="1" hidden="1">
      <c r="A1165" s="128" t="s">
        <v>1221</v>
      </c>
      <c r="B1165" s="130">
        <v>0</v>
      </c>
      <c r="C1165" s="130"/>
      <c r="D1165" s="58" t="e">
        <f t="shared" si="18"/>
        <v>#DIV/0!</v>
      </c>
    </row>
    <row r="1166" spans="1:4" ht="16.5" customHeight="1" hidden="1">
      <c r="A1166" s="128" t="s">
        <v>1222</v>
      </c>
      <c r="B1166" s="130">
        <v>0</v>
      </c>
      <c r="C1166" s="130"/>
      <c r="D1166" s="58" t="e">
        <f t="shared" si="18"/>
        <v>#DIV/0!</v>
      </c>
    </row>
    <row r="1167" spans="1:4" ht="16.5" customHeight="1" hidden="1">
      <c r="A1167" s="128" t="s">
        <v>1223</v>
      </c>
      <c r="B1167" s="130">
        <v>0</v>
      </c>
      <c r="C1167" s="130"/>
      <c r="D1167" s="58" t="e">
        <f t="shared" si="18"/>
        <v>#DIV/0!</v>
      </c>
    </row>
    <row r="1168" spans="1:4" ht="16.5" customHeight="1" hidden="1">
      <c r="A1168" s="128" t="s">
        <v>1224</v>
      </c>
      <c r="B1168" s="130">
        <v>0</v>
      </c>
      <c r="C1168" s="130"/>
      <c r="D1168" s="58" t="e">
        <f t="shared" si="18"/>
        <v>#DIV/0!</v>
      </c>
    </row>
    <row r="1169" spans="1:4" ht="19.5" customHeight="1">
      <c r="A1169" s="128" t="s">
        <v>223</v>
      </c>
      <c r="B1169" s="129">
        <v>66</v>
      </c>
      <c r="C1169" s="129">
        <v>68</v>
      </c>
      <c r="D1169" s="58">
        <f t="shared" si="18"/>
        <v>3.030303030303031</v>
      </c>
    </row>
    <row r="1170" spans="1:4" ht="16.5" customHeight="1" hidden="1">
      <c r="A1170" s="128" t="s">
        <v>1225</v>
      </c>
      <c r="B1170" s="130">
        <v>0</v>
      </c>
      <c r="C1170" s="130"/>
      <c r="D1170" s="58" t="e">
        <f t="shared" si="18"/>
        <v>#DIV/0!</v>
      </c>
    </row>
    <row r="1171" spans="1:4" ht="16.5" customHeight="1" hidden="1">
      <c r="A1171" s="128" t="s">
        <v>1226</v>
      </c>
      <c r="B1171" s="131">
        <v>0</v>
      </c>
      <c r="C1171" s="131">
        <v>0</v>
      </c>
      <c r="D1171" s="58" t="e">
        <f t="shared" si="18"/>
        <v>#DIV/0!</v>
      </c>
    </row>
    <row r="1172" spans="1:4" ht="16.5" customHeight="1" hidden="1">
      <c r="A1172" s="128" t="s">
        <v>214</v>
      </c>
      <c r="B1172" s="130">
        <v>0</v>
      </c>
      <c r="C1172" s="130">
        <v>0</v>
      </c>
      <c r="D1172" s="58" t="e">
        <f t="shared" si="18"/>
        <v>#DIV/0!</v>
      </c>
    </row>
    <row r="1173" spans="1:4" ht="16.5" customHeight="1" hidden="1">
      <c r="A1173" s="128" t="s">
        <v>215</v>
      </c>
      <c r="B1173" s="130">
        <v>0</v>
      </c>
      <c r="C1173" s="130">
        <v>0</v>
      </c>
      <c r="D1173" s="58" t="e">
        <f t="shared" si="18"/>
        <v>#DIV/0!</v>
      </c>
    </row>
    <row r="1174" spans="1:4" ht="16.5" customHeight="1" hidden="1">
      <c r="A1174" s="128" t="s">
        <v>216</v>
      </c>
      <c r="B1174" s="130">
        <v>0</v>
      </c>
      <c r="C1174" s="130">
        <v>0</v>
      </c>
      <c r="D1174" s="58" t="e">
        <f t="shared" si="18"/>
        <v>#DIV/0!</v>
      </c>
    </row>
    <row r="1175" spans="1:4" ht="16.5" customHeight="1" hidden="1">
      <c r="A1175" s="128" t="s">
        <v>1227</v>
      </c>
      <c r="B1175" s="130">
        <v>0</v>
      </c>
      <c r="C1175" s="130">
        <v>0</v>
      </c>
      <c r="D1175" s="58" t="e">
        <f t="shared" si="18"/>
        <v>#DIV/0!</v>
      </c>
    </row>
    <row r="1176" spans="1:4" ht="16.5" customHeight="1" hidden="1">
      <c r="A1176" s="128" t="s">
        <v>1228</v>
      </c>
      <c r="B1176" s="130">
        <v>0</v>
      </c>
      <c r="C1176" s="130">
        <v>0</v>
      </c>
      <c r="D1176" s="58" t="e">
        <f aca="true" t="shared" si="19" ref="D1176:D1239">C1176/B1176*100-100</f>
        <v>#DIV/0!</v>
      </c>
    </row>
    <row r="1177" spans="1:4" ht="16.5" customHeight="1" hidden="1">
      <c r="A1177" s="128" t="s">
        <v>1229</v>
      </c>
      <c r="B1177" s="130">
        <v>0</v>
      </c>
      <c r="C1177" s="130">
        <v>0</v>
      </c>
      <c r="D1177" s="58" t="e">
        <f t="shared" si="19"/>
        <v>#DIV/0!</v>
      </c>
    </row>
    <row r="1178" spans="1:4" ht="16.5" customHeight="1" hidden="1">
      <c r="A1178" s="128" t="s">
        <v>1230</v>
      </c>
      <c r="B1178" s="130">
        <v>0</v>
      </c>
      <c r="C1178" s="130">
        <v>0</v>
      </c>
      <c r="D1178" s="58" t="e">
        <f t="shared" si="19"/>
        <v>#DIV/0!</v>
      </c>
    </row>
    <row r="1179" spans="1:4" ht="16.5" customHeight="1" hidden="1">
      <c r="A1179" s="128" t="s">
        <v>1231</v>
      </c>
      <c r="B1179" s="130">
        <v>0</v>
      </c>
      <c r="C1179" s="130">
        <v>0</v>
      </c>
      <c r="D1179" s="58" t="e">
        <f t="shared" si="19"/>
        <v>#DIV/0!</v>
      </c>
    </row>
    <row r="1180" spans="1:4" ht="16.5" customHeight="1" hidden="1">
      <c r="A1180" s="128" t="s">
        <v>1232</v>
      </c>
      <c r="B1180" s="130">
        <v>0</v>
      </c>
      <c r="C1180" s="130">
        <v>0</v>
      </c>
      <c r="D1180" s="58" t="e">
        <f t="shared" si="19"/>
        <v>#DIV/0!</v>
      </c>
    </row>
    <row r="1181" spans="1:4" ht="16.5" customHeight="1" hidden="1">
      <c r="A1181" s="128" t="s">
        <v>1233</v>
      </c>
      <c r="B1181" s="130">
        <v>0</v>
      </c>
      <c r="C1181" s="130">
        <v>0</v>
      </c>
      <c r="D1181" s="58" t="e">
        <f t="shared" si="19"/>
        <v>#DIV/0!</v>
      </c>
    </row>
    <row r="1182" spans="1:4" ht="16.5" customHeight="1" hidden="1">
      <c r="A1182" s="128" t="s">
        <v>1234</v>
      </c>
      <c r="B1182" s="130">
        <v>0</v>
      </c>
      <c r="C1182" s="130">
        <v>0</v>
      </c>
      <c r="D1182" s="58" t="e">
        <f t="shared" si="19"/>
        <v>#DIV/0!</v>
      </c>
    </row>
    <row r="1183" spans="1:4" ht="16.5" customHeight="1" hidden="1">
      <c r="A1183" s="128" t="s">
        <v>1235</v>
      </c>
      <c r="B1183" s="130">
        <v>0</v>
      </c>
      <c r="C1183" s="130">
        <v>0</v>
      </c>
      <c r="D1183" s="58" t="e">
        <f t="shared" si="19"/>
        <v>#DIV/0!</v>
      </c>
    </row>
    <row r="1184" spans="1:4" ht="16.5" customHeight="1" hidden="1">
      <c r="A1184" s="128" t="s">
        <v>1236</v>
      </c>
      <c r="B1184" s="130">
        <v>0</v>
      </c>
      <c r="C1184" s="130">
        <v>0</v>
      </c>
      <c r="D1184" s="58" t="e">
        <f t="shared" si="19"/>
        <v>#DIV/0!</v>
      </c>
    </row>
    <row r="1185" spans="1:4" ht="16.5" customHeight="1" hidden="1">
      <c r="A1185" s="128" t="s">
        <v>1237</v>
      </c>
      <c r="B1185" s="130">
        <v>0</v>
      </c>
      <c r="C1185" s="130">
        <v>0</v>
      </c>
      <c r="D1185" s="58" t="e">
        <f t="shared" si="19"/>
        <v>#DIV/0!</v>
      </c>
    </row>
    <row r="1186" spans="1:4" ht="16.5" customHeight="1" hidden="1">
      <c r="A1186" s="128" t="s">
        <v>1238</v>
      </c>
      <c r="B1186" s="130">
        <v>0</v>
      </c>
      <c r="C1186" s="130">
        <v>0</v>
      </c>
      <c r="D1186" s="58" t="e">
        <f t="shared" si="19"/>
        <v>#DIV/0!</v>
      </c>
    </row>
    <row r="1187" spans="1:4" ht="16.5" customHeight="1" hidden="1">
      <c r="A1187" s="128" t="s">
        <v>1239</v>
      </c>
      <c r="B1187" s="130">
        <v>0</v>
      </c>
      <c r="C1187" s="130">
        <v>0</v>
      </c>
      <c r="D1187" s="58" t="e">
        <f t="shared" si="19"/>
        <v>#DIV/0!</v>
      </c>
    </row>
    <row r="1188" spans="1:4" ht="16.5" customHeight="1" hidden="1">
      <c r="A1188" s="128" t="s">
        <v>1240</v>
      </c>
      <c r="B1188" s="130">
        <v>0</v>
      </c>
      <c r="C1188" s="130">
        <v>0</v>
      </c>
      <c r="D1188" s="58" t="e">
        <f t="shared" si="19"/>
        <v>#DIV/0!</v>
      </c>
    </row>
    <row r="1189" spans="1:4" ht="16.5" customHeight="1" hidden="1">
      <c r="A1189" s="128" t="s">
        <v>223</v>
      </c>
      <c r="B1189" s="130">
        <v>0</v>
      </c>
      <c r="C1189" s="130">
        <v>0</v>
      </c>
      <c r="D1189" s="58" t="e">
        <f t="shared" si="19"/>
        <v>#DIV/0!</v>
      </c>
    </row>
    <row r="1190" spans="1:4" ht="16.5" customHeight="1" hidden="1">
      <c r="A1190" s="128" t="s">
        <v>1241</v>
      </c>
      <c r="B1190" s="130">
        <v>0</v>
      </c>
      <c r="C1190" s="130">
        <v>0</v>
      </c>
      <c r="D1190" s="58" t="e">
        <f t="shared" si="19"/>
        <v>#DIV/0!</v>
      </c>
    </row>
    <row r="1191" spans="1:4" ht="16.5" customHeight="1" hidden="1">
      <c r="A1191" s="128" t="s">
        <v>1242</v>
      </c>
      <c r="B1191" s="131">
        <v>0</v>
      </c>
      <c r="C1191" s="131">
        <v>0</v>
      </c>
      <c r="D1191" s="58" t="e">
        <f t="shared" si="19"/>
        <v>#DIV/0!</v>
      </c>
    </row>
    <row r="1192" spans="1:4" ht="16.5" customHeight="1" hidden="1">
      <c r="A1192" s="128" t="s">
        <v>214</v>
      </c>
      <c r="B1192" s="130">
        <v>0</v>
      </c>
      <c r="C1192" s="130">
        <v>0</v>
      </c>
      <c r="D1192" s="58" t="e">
        <f t="shared" si="19"/>
        <v>#DIV/0!</v>
      </c>
    </row>
    <row r="1193" spans="1:4" ht="16.5" customHeight="1" hidden="1">
      <c r="A1193" s="128" t="s">
        <v>215</v>
      </c>
      <c r="B1193" s="130">
        <v>0</v>
      </c>
      <c r="C1193" s="130">
        <v>0</v>
      </c>
      <c r="D1193" s="58" t="e">
        <f t="shared" si="19"/>
        <v>#DIV/0!</v>
      </c>
    </row>
    <row r="1194" spans="1:4" ht="16.5" customHeight="1" hidden="1">
      <c r="A1194" s="128" t="s">
        <v>216</v>
      </c>
      <c r="B1194" s="130">
        <v>0</v>
      </c>
      <c r="C1194" s="130">
        <v>0</v>
      </c>
      <c r="D1194" s="58" t="e">
        <f t="shared" si="19"/>
        <v>#DIV/0!</v>
      </c>
    </row>
    <row r="1195" spans="1:4" ht="16.5" customHeight="1" hidden="1">
      <c r="A1195" s="128" t="s">
        <v>1243</v>
      </c>
      <c r="B1195" s="130">
        <v>0</v>
      </c>
      <c r="C1195" s="130">
        <v>0</v>
      </c>
      <c r="D1195" s="58" t="e">
        <f t="shared" si="19"/>
        <v>#DIV/0!</v>
      </c>
    </row>
    <row r="1196" spans="1:4" ht="16.5" customHeight="1" hidden="1">
      <c r="A1196" s="128" t="s">
        <v>1244</v>
      </c>
      <c r="B1196" s="130">
        <v>0</v>
      </c>
      <c r="C1196" s="130">
        <v>0</v>
      </c>
      <c r="D1196" s="58" t="e">
        <f t="shared" si="19"/>
        <v>#DIV/0!</v>
      </c>
    </row>
    <row r="1197" spans="1:4" ht="16.5" customHeight="1" hidden="1">
      <c r="A1197" s="128" t="s">
        <v>1245</v>
      </c>
      <c r="B1197" s="130">
        <v>0</v>
      </c>
      <c r="C1197" s="130">
        <v>0</v>
      </c>
      <c r="D1197" s="58" t="e">
        <f t="shared" si="19"/>
        <v>#DIV/0!</v>
      </c>
    </row>
    <row r="1198" spans="1:4" ht="16.5" customHeight="1" hidden="1">
      <c r="A1198" s="128" t="s">
        <v>223</v>
      </c>
      <c r="B1198" s="130">
        <v>0</v>
      </c>
      <c r="C1198" s="130">
        <v>0</v>
      </c>
      <c r="D1198" s="58" t="e">
        <f t="shared" si="19"/>
        <v>#DIV/0!</v>
      </c>
    </row>
    <row r="1199" spans="1:4" ht="16.5" customHeight="1" hidden="1">
      <c r="A1199" s="128" t="s">
        <v>1246</v>
      </c>
      <c r="B1199" s="130">
        <v>0</v>
      </c>
      <c r="C1199" s="130">
        <v>0</v>
      </c>
      <c r="D1199" s="58" t="e">
        <f t="shared" si="19"/>
        <v>#DIV/0!</v>
      </c>
    </row>
    <row r="1200" spans="1:4" ht="16.5" customHeight="1" hidden="1">
      <c r="A1200" s="128" t="s">
        <v>1247</v>
      </c>
      <c r="B1200" s="127">
        <f>SUM(B1201:B1212)</f>
        <v>0</v>
      </c>
      <c r="C1200" s="127">
        <f>SUM(C1201:C1212)</f>
        <v>0</v>
      </c>
      <c r="D1200" s="58" t="e">
        <f t="shared" si="19"/>
        <v>#DIV/0!</v>
      </c>
    </row>
    <row r="1201" spans="1:4" ht="16.5" customHeight="1" hidden="1">
      <c r="A1201" s="128" t="s">
        <v>214</v>
      </c>
      <c r="B1201" s="130">
        <v>0</v>
      </c>
      <c r="C1201" s="130">
        <v>0</v>
      </c>
      <c r="D1201" s="58" t="e">
        <f t="shared" si="19"/>
        <v>#DIV/0!</v>
      </c>
    </row>
    <row r="1202" spans="1:4" ht="16.5" customHeight="1" hidden="1">
      <c r="A1202" s="128" t="s">
        <v>215</v>
      </c>
      <c r="B1202" s="130">
        <v>0</v>
      </c>
      <c r="C1202" s="130">
        <v>0</v>
      </c>
      <c r="D1202" s="58" t="e">
        <f t="shared" si="19"/>
        <v>#DIV/0!</v>
      </c>
    </row>
    <row r="1203" spans="1:4" ht="16.5" customHeight="1" hidden="1">
      <c r="A1203" s="128" t="s">
        <v>216</v>
      </c>
      <c r="B1203" s="130">
        <v>0</v>
      </c>
      <c r="C1203" s="130">
        <v>0</v>
      </c>
      <c r="D1203" s="58" t="e">
        <f t="shared" si="19"/>
        <v>#DIV/0!</v>
      </c>
    </row>
    <row r="1204" spans="1:4" ht="16.5" customHeight="1" hidden="1">
      <c r="A1204" s="128" t="s">
        <v>1248</v>
      </c>
      <c r="B1204" s="130">
        <v>0</v>
      </c>
      <c r="C1204" s="130">
        <v>0</v>
      </c>
      <c r="D1204" s="58" t="e">
        <f t="shared" si="19"/>
        <v>#DIV/0!</v>
      </c>
    </row>
    <row r="1205" spans="1:4" ht="16.5" customHeight="1" hidden="1">
      <c r="A1205" s="128" t="s">
        <v>1249</v>
      </c>
      <c r="B1205" s="129"/>
      <c r="C1205" s="129"/>
      <c r="D1205" s="58" t="e">
        <f t="shared" si="19"/>
        <v>#DIV/0!</v>
      </c>
    </row>
    <row r="1206" spans="1:4" ht="16.5" customHeight="1" hidden="1">
      <c r="A1206" s="128" t="s">
        <v>1250</v>
      </c>
      <c r="B1206" s="130">
        <v>0</v>
      </c>
      <c r="C1206" s="130">
        <v>0</v>
      </c>
      <c r="D1206" s="58" t="e">
        <f t="shared" si="19"/>
        <v>#DIV/0!</v>
      </c>
    </row>
    <row r="1207" spans="1:4" ht="16.5" customHeight="1" hidden="1">
      <c r="A1207" s="128" t="s">
        <v>1251</v>
      </c>
      <c r="B1207" s="130">
        <v>0</v>
      </c>
      <c r="C1207" s="130">
        <v>0</v>
      </c>
      <c r="D1207" s="58" t="e">
        <f t="shared" si="19"/>
        <v>#DIV/0!</v>
      </c>
    </row>
    <row r="1208" spans="1:4" ht="16.5" customHeight="1" hidden="1">
      <c r="A1208" s="128" t="s">
        <v>1252</v>
      </c>
      <c r="B1208" s="130">
        <v>0</v>
      </c>
      <c r="C1208" s="130">
        <v>0</v>
      </c>
      <c r="D1208" s="58" t="e">
        <f t="shared" si="19"/>
        <v>#DIV/0!</v>
      </c>
    </row>
    <row r="1209" spans="1:4" ht="16.5" customHeight="1" hidden="1">
      <c r="A1209" s="128" t="s">
        <v>1253</v>
      </c>
      <c r="B1209" s="130">
        <v>0</v>
      </c>
      <c r="C1209" s="130">
        <v>0</v>
      </c>
      <c r="D1209" s="58" t="e">
        <f t="shared" si="19"/>
        <v>#DIV/0!</v>
      </c>
    </row>
    <row r="1210" spans="1:4" ht="16.5" customHeight="1" hidden="1">
      <c r="A1210" s="128" t="s">
        <v>1254</v>
      </c>
      <c r="B1210" s="130">
        <v>0</v>
      </c>
      <c r="C1210" s="130">
        <v>0</v>
      </c>
      <c r="D1210" s="58" t="e">
        <f t="shared" si="19"/>
        <v>#DIV/0!</v>
      </c>
    </row>
    <row r="1211" spans="1:4" ht="16.5" customHeight="1" hidden="1">
      <c r="A1211" s="128" t="s">
        <v>1255</v>
      </c>
      <c r="B1211" s="130">
        <v>0</v>
      </c>
      <c r="C1211" s="130">
        <v>0</v>
      </c>
      <c r="D1211" s="58" t="e">
        <f t="shared" si="19"/>
        <v>#DIV/0!</v>
      </c>
    </row>
    <row r="1212" spans="1:4" ht="16.5" customHeight="1" hidden="1">
      <c r="A1212" s="128" t="s">
        <v>1256</v>
      </c>
      <c r="B1212" s="129"/>
      <c r="C1212" s="129"/>
      <c r="D1212" s="58" t="e">
        <f t="shared" si="19"/>
        <v>#DIV/0!</v>
      </c>
    </row>
    <row r="1213" spans="1:4" ht="19.5" customHeight="1">
      <c r="A1213" s="128" t="s">
        <v>1257</v>
      </c>
      <c r="B1213" s="127">
        <f>SUM(B1214:B1228)</f>
        <v>140</v>
      </c>
      <c r="C1213" s="127">
        <f>SUM(C1214:C1228)</f>
        <v>130</v>
      </c>
      <c r="D1213" s="58">
        <f t="shared" si="19"/>
        <v>-7.142857142857139</v>
      </c>
    </row>
    <row r="1214" spans="1:4" ht="16.5" customHeight="1" hidden="1">
      <c r="A1214" s="128" t="s">
        <v>214</v>
      </c>
      <c r="B1214" s="130">
        <v>0</v>
      </c>
      <c r="C1214" s="130">
        <v>0</v>
      </c>
      <c r="D1214" s="58" t="e">
        <f t="shared" si="19"/>
        <v>#DIV/0!</v>
      </c>
    </row>
    <row r="1215" spans="1:4" ht="16.5" customHeight="1" hidden="1">
      <c r="A1215" s="128" t="s">
        <v>215</v>
      </c>
      <c r="B1215" s="130">
        <v>0</v>
      </c>
      <c r="C1215" s="130">
        <v>0</v>
      </c>
      <c r="D1215" s="58" t="e">
        <f t="shared" si="19"/>
        <v>#DIV/0!</v>
      </c>
    </row>
    <row r="1216" spans="1:4" ht="16.5" customHeight="1" hidden="1">
      <c r="A1216" s="128" t="s">
        <v>216</v>
      </c>
      <c r="B1216" s="130">
        <v>0</v>
      </c>
      <c r="C1216" s="130">
        <v>0</v>
      </c>
      <c r="D1216" s="58" t="e">
        <f t="shared" si="19"/>
        <v>#DIV/0!</v>
      </c>
    </row>
    <row r="1217" spans="1:4" ht="19.5" customHeight="1">
      <c r="A1217" s="128" t="s">
        <v>1258</v>
      </c>
      <c r="B1217" s="129">
        <v>40</v>
      </c>
      <c r="C1217" s="129">
        <v>50</v>
      </c>
      <c r="D1217" s="58">
        <f t="shared" si="19"/>
        <v>25</v>
      </c>
    </row>
    <row r="1218" spans="1:4" ht="16.5" customHeight="1" hidden="1">
      <c r="A1218" s="128" t="s">
        <v>1259</v>
      </c>
      <c r="B1218" s="130"/>
      <c r="C1218" s="130"/>
      <c r="D1218" s="58" t="e">
        <f t="shared" si="19"/>
        <v>#DIV/0!</v>
      </c>
    </row>
    <row r="1219" spans="1:4" ht="16.5" customHeight="1" hidden="1">
      <c r="A1219" s="128" t="s">
        <v>1260</v>
      </c>
      <c r="B1219" s="129"/>
      <c r="C1219" s="129"/>
      <c r="D1219" s="58" t="e">
        <f t="shared" si="19"/>
        <v>#DIV/0!</v>
      </c>
    </row>
    <row r="1220" spans="1:4" ht="16.5" customHeight="1" hidden="1">
      <c r="A1220" s="128" t="s">
        <v>1261</v>
      </c>
      <c r="B1220" s="130"/>
      <c r="C1220" s="130"/>
      <c r="D1220" s="58" t="e">
        <f t="shared" si="19"/>
        <v>#DIV/0!</v>
      </c>
    </row>
    <row r="1221" spans="1:4" ht="16.5" customHeight="1" hidden="1">
      <c r="A1221" s="128" t="s">
        <v>1262</v>
      </c>
      <c r="B1221" s="130"/>
      <c r="C1221" s="130"/>
      <c r="D1221" s="58" t="e">
        <f t="shared" si="19"/>
        <v>#DIV/0!</v>
      </c>
    </row>
    <row r="1222" spans="1:4" ht="16.5" customHeight="1" hidden="1">
      <c r="A1222" s="128" t="s">
        <v>1263</v>
      </c>
      <c r="B1222" s="129"/>
      <c r="C1222" s="129"/>
      <c r="D1222" s="58" t="e">
        <f t="shared" si="19"/>
        <v>#DIV/0!</v>
      </c>
    </row>
    <row r="1223" spans="1:4" ht="16.5" customHeight="1" hidden="1">
      <c r="A1223" s="128" t="s">
        <v>1264</v>
      </c>
      <c r="B1223" s="130">
        <v>0</v>
      </c>
      <c r="C1223" s="130"/>
      <c r="D1223" s="58" t="e">
        <f t="shared" si="19"/>
        <v>#DIV/0!</v>
      </c>
    </row>
    <row r="1224" spans="1:4" ht="19.5" customHeight="1">
      <c r="A1224" s="128" t="s">
        <v>1265</v>
      </c>
      <c r="B1224" s="130">
        <v>100</v>
      </c>
      <c r="C1224" s="130">
        <v>80</v>
      </c>
      <c r="D1224" s="58">
        <f t="shared" si="19"/>
        <v>-20</v>
      </c>
    </row>
    <row r="1225" spans="1:4" ht="16.5" customHeight="1" hidden="1">
      <c r="A1225" s="128" t="s">
        <v>1266</v>
      </c>
      <c r="B1225" s="130">
        <v>0</v>
      </c>
      <c r="C1225" s="130">
        <v>0</v>
      </c>
      <c r="D1225" s="58" t="e">
        <f t="shared" si="19"/>
        <v>#DIV/0!</v>
      </c>
    </row>
    <row r="1226" spans="1:4" ht="16.5" customHeight="1" hidden="1">
      <c r="A1226" s="128" t="s">
        <v>1267</v>
      </c>
      <c r="B1226" s="130">
        <v>0</v>
      </c>
      <c r="C1226" s="130">
        <v>0</v>
      </c>
      <c r="D1226" s="58" t="e">
        <f t="shared" si="19"/>
        <v>#DIV/0!</v>
      </c>
    </row>
    <row r="1227" spans="1:4" ht="16.5" customHeight="1" hidden="1">
      <c r="A1227" s="128" t="s">
        <v>1268</v>
      </c>
      <c r="B1227" s="130">
        <v>0</v>
      </c>
      <c r="C1227" s="130">
        <v>0</v>
      </c>
      <c r="D1227" s="58" t="e">
        <f t="shared" si="19"/>
        <v>#DIV/0!</v>
      </c>
    </row>
    <row r="1228" spans="1:4" ht="16.5" customHeight="1" hidden="1">
      <c r="A1228" s="128" t="s">
        <v>1269</v>
      </c>
      <c r="B1228" s="130">
        <v>0</v>
      </c>
      <c r="C1228" s="130">
        <v>0</v>
      </c>
      <c r="D1228" s="58" t="e">
        <f t="shared" si="19"/>
        <v>#DIV/0!</v>
      </c>
    </row>
    <row r="1229" spans="1:4" ht="16.5" customHeight="1" hidden="1">
      <c r="A1229" s="128" t="s">
        <v>1270</v>
      </c>
      <c r="B1229" s="130">
        <v>0</v>
      </c>
      <c r="C1229" s="130">
        <v>0</v>
      </c>
      <c r="D1229" s="58" t="e">
        <f t="shared" si="19"/>
        <v>#DIV/0!</v>
      </c>
    </row>
    <row r="1230" spans="1:4" ht="19.5" customHeight="1">
      <c r="A1230" s="128" t="s">
        <v>1271</v>
      </c>
      <c r="B1230" s="127">
        <f>SUM(B1231,B1240,B1246)</f>
        <v>3244</v>
      </c>
      <c r="C1230" s="127">
        <f>SUM(C1231,C1240,C1246)</f>
        <v>3801</v>
      </c>
      <c r="D1230" s="58">
        <f t="shared" si="19"/>
        <v>17.17016029593094</v>
      </c>
    </row>
    <row r="1231" spans="1:4" ht="19.5" customHeight="1">
      <c r="A1231" s="128" t="s">
        <v>1272</v>
      </c>
      <c r="B1231" s="127">
        <f>SUM(B1232:B1239)</f>
        <v>44</v>
      </c>
      <c r="C1231" s="127">
        <f>SUM(C1232:C1239)</f>
        <v>51</v>
      </c>
      <c r="D1231" s="58">
        <f t="shared" si="19"/>
        <v>15.90909090909092</v>
      </c>
    </row>
    <row r="1232" spans="1:4" ht="16.5" customHeight="1" hidden="1">
      <c r="A1232" s="128" t="s">
        <v>1273</v>
      </c>
      <c r="B1232" s="129"/>
      <c r="C1232" s="129"/>
      <c r="D1232" s="58" t="e">
        <f t="shared" si="19"/>
        <v>#DIV/0!</v>
      </c>
    </row>
    <row r="1233" spans="1:4" ht="16.5" customHeight="1" hidden="1">
      <c r="A1233" s="128" t="s">
        <v>1274</v>
      </c>
      <c r="B1233" s="130">
        <v>0</v>
      </c>
      <c r="C1233" s="130">
        <v>0</v>
      </c>
      <c r="D1233" s="58" t="e">
        <f t="shared" si="19"/>
        <v>#DIV/0!</v>
      </c>
    </row>
    <row r="1234" spans="1:4" ht="19.5" customHeight="1">
      <c r="A1234" s="128" t="s">
        <v>1275</v>
      </c>
      <c r="B1234" s="130">
        <v>44</v>
      </c>
      <c r="C1234" s="130">
        <v>51</v>
      </c>
      <c r="D1234" s="58">
        <f t="shared" si="19"/>
        <v>15.90909090909092</v>
      </c>
    </row>
    <row r="1235" spans="1:4" ht="16.5" customHeight="1" hidden="1">
      <c r="A1235" s="128" t="s">
        <v>1276</v>
      </c>
      <c r="B1235" s="130">
        <v>0</v>
      </c>
      <c r="C1235" s="130">
        <v>0</v>
      </c>
      <c r="D1235" s="58" t="e">
        <f t="shared" si="19"/>
        <v>#DIV/0!</v>
      </c>
    </row>
    <row r="1236" spans="1:4" ht="16.5" customHeight="1" hidden="1">
      <c r="A1236" s="128" t="s">
        <v>1277</v>
      </c>
      <c r="B1236" s="130">
        <v>0</v>
      </c>
      <c r="C1236" s="130">
        <v>0</v>
      </c>
      <c r="D1236" s="58" t="e">
        <f t="shared" si="19"/>
        <v>#DIV/0!</v>
      </c>
    </row>
    <row r="1237" spans="1:4" ht="16.5" customHeight="1" hidden="1">
      <c r="A1237" s="128" t="s">
        <v>1278</v>
      </c>
      <c r="B1237" s="130">
        <v>0</v>
      </c>
      <c r="C1237" s="130">
        <v>0</v>
      </c>
      <c r="D1237" s="58" t="e">
        <f t="shared" si="19"/>
        <v>#DIV/0!</v>
      </c>
    </row>
    <row r="1238" spans="1:4" ht="16.5" customHeight="1" hidden="1">
      <c r="A1238" s="128" t="s">
        <v>1311</v>
      </c>
      <c r="B1238" s="130">
        <v>0</v>
      </c>
      <c r="C1238" s="130">
        <v>0</v>
      </c>
      <c r="D1238" s="58" t="e">
        <f t="shared" si="19"/>
        <v>#DIV/0!</v>
      </c>
    </row>
    <row r="1239" spans="1:4" ht="16.5" customHeight="1" hidden="1">
      <c r="A1239" s="128" t="s">
        <v>1279</v>
      </c>
      <c r="B1239" s="130">
        <v>0</v>
      </c>
      <c r="C1239" s="130">
        <v>0</v>
      </c>
      <c r="D1239" s="58" t="e">
        <f t="shared" si="19"/>
        <v>#DIV/0!</v>
      </c>
    </row>
    <row r="1240" spans="1:4" ht="19.5" customHeight="1">
      <c r="A1240" s="128" t="s">
        <v>1280</v>
      </c>
      <c r="B1240" s="131">
        <f>SUM(B1241:B1243)</f>
        <v>3200</v>
      </c>
      <c r="C1240" s="131">
        <f>SUM(C1241:C1243)</f>
        <v>3750</v>
      </c>
      <c r="D1240" s="58">
        <f aca="true" t="shared" si="20" ref="D1240:D1303">C1240/B1240*100-100</f>
        <v>17.1875</v>
      </c>
    </row>
    <row r="1241" spans="1:4" ht="19.5" customHeight="1">
      <c r="A1241" s="128" t="s">
        <v>1281</v>
      </c>
      <c r="B1241" s="130">
        <v>3200</v>
      </c>
      <c r="C1241" s="130">
        <v>3750</v>
      </c>
      <c r="D1241" s="58">
        <f t="shared" si="20"/>
        <v>17.1875</v>
      </c>
    </row>
    <row r="1242" spans="1:4" ht="16.5" customHeight="1" hidden="1">
      <c r="A1242" s="128" t="s">
        <v>1282</v>
      </c>
      <c r="B1242" s="130">
        <v>0</v>
      </c>
      <c r="C1242" s="130"/>
      <c r="D1242" s="58" t="e">
        <f t="shared" si="20"/>
        <v>#DIV/0!</v>
      </c>
    </row>
    <row r="1243" spans="1:4" ht="16.5" customHeight="1" hidden="1">
      <c r="A1243" s="128" t="s">
        <v>1283</v>
      </c>
      <c r="B1243" s="130">
        <v>0</v>
      </c>
      <c r="C1243" s="130"/>
      <c r="D1243" s="58" t="e">
        <f t="shared" si="20"/>
        <v>#DIV/0!</v>
      </c>
    </row>
    <row r="1244" spans="1:4" ht="16.5" customHeight="1" hidden="1">
      <c r="A1244" s="128" t="s">
        <v>1284</v>
      </c>
      <c r="B1244" s="131">
        <v>0</v>
      </c>
      <c r="C1244" s="131"/>
      <c r="D1244" s="58" t="e">
        <f t="shared" si="20"/>
        <v>#DIV/0!</v>
      </c>
    </row>
    <row r="1245" spans="1:4" ht="16.5" customHeight="1" hidden="1">
      <c r="A1245" s="128" t="s">
        <v>1285</v>
      </c>
      <c r="B1245" s="130">
        <v>0</v>
      </c>
      <c r="C1245" s="130"/>
      <c r="D1245" s="58" t="e">
        <f t="shared" si="20"/>
        <v>#DIV/0!</v>
      </c>
    </row>
    <row r="1246" spans="1:4" ht="16.5" customHeight="1" hidden="1">
      <c r="A1246" s="128" t="s">
        <v>1286</v>
      </c>
      <c r="B1246" s="130"/>
      <c r="C1246" s="130"/>
      <c r="D1246" s="58"/>
    </row>
    <row r="1247" spans="1:4" ht="19.5" customHeight="1">
      <c r="A1247" s="128" t="s">
        <v>1287</v>
      </c>
      <c r="B1247" s="127">
        <f>SUM(B1248,B1263,B1277,B1283,B1289)</f>
        <v>283</v>
      </c>
      <c r="C1247" s="127">
        <f>SUM(C1248,C1263,C1277,C1283,C1289)</f>
        <v>183</v>
      </c>
      <c r="D1247" s="58">
        <f t="shared" si="20"/>
        <v>-35.33568904593639</v>
      </c>
    </row>
    <row r="1248" spans="1:4" ht="19.5" customHeight="1">
      <c r="A1248" s="128" t="s">
        <v>1288</v>
      </c>
      <c r="B1248" s="127">
        <f>SUM(B1249:B1262)</f>
        <v>283</v>
      </c>
      <c r="C1248" s="127">
        <f>SUM(C1249:C1262)</f>
        <v>183</v>
      </c>
      <c r="D1248" s="58">
        <f t="shared" si="20"/>
        <v>-35.33568904593639</v>
      </c>
    </row>
    <row r="1249" spans="1:4" ht="19.5" customHeight="1">
      <c r="A1249" s="128" t="s">
        <v>214</v>
      </c>
      <c r="B1249" s="129">
        <v>70</v>
      </c>
      <c r="C1249" s="129">
        <v>78</v>
      </c>
      <c r="D1249" s="58">
        <f t="shared" si="20"/>
        <v>11.42857142857143</v>
      </c>
    </row>
    <row r="1250" spans="1:4" ht="16.5" customHeight="1" hidden="1">
      <c r="A1250" s="128" t="s">
        <v>215</v>
      </c>
      <c r="B1250" s="130">
        <v>0</v>
      </c>
      <c r="C1250" s="130"/>
      <c r="D1250" s="58" t="e">
        <f t="shared" si="20"/>
        <v>#DIV/0!</v>
      </c>
    </row>
    <row r="1251" spans="1:4" ht="16.5" customHeight="1" hidden="1">
      <c r="A1251" s="128" t="s">
        <v>216</v>
      </c>
      <c r="B1251" s="130">
        <v>0</v>
      </c>
      <c r="C1251" s="130"/>
      <c r="D1251" s="58" t="e">
        <f t="shared" si="20"/>
        <v>#DIV/0!</v>
      </c>
    </row>
    <row r="1252" spans="1:4" ht="16.5" customHeight="1" hidden="1">
      <c r="A1252" s="128" t="s">
        <v>1289</v>
      </c>
      <c r="B1252" s="130">
        <v>0</v>
      </c>
      <c r="C1252" s="130"/>
      <c r="D1252" s="58" t="e">
        <f t="shared" si="20"/>
        <v>#DIV/0!</v>
      </c>
    </row>
    <row r="1253" spans="1:4" ht="16.5" customHeight="1" hidden="1">
      <c r="A1253" s="128" t="s">
        <v>1290</v>
      </c>
      <c r="B1253" s="129"/>
      <c r="C1253" s="129"/>
      <c r="D1253" s="58" t="e">
        <f t="shared" si="20"/>
        <v>#DIV/0!</v>
      </c>
    </row>
    <row r="1254" spans="1:4" ht="19.5" customHeight="1">
      <c r="A1254" s="128" t="s">
        <v>1291</v>
      </c>
      <c r="B1254" s="130">
        <v>3</v>
      </c>
      <c r="C1254" s="130">
        <v>3</v>
      </c>
      <c r="D1254" s="58">
        <f t="shared" si="20"/>
        <v>0</v>
      </c>
    </row>
    <row r="1255" spans="1:4" ht="16.5" customHeight="1" hidden="1">
      <c r="A1255" s="128" t="s">
        <v>1292</v>
      </c>
      <c r="B1255" s="130"/>
      <c r="C1255" s="130"/>
      <c r="D1255" s="58" t="e">
        <f t="shared" si="20"/>
        <v>#DIV/0!</v>
      </c>
    </row>
    <row r="1256" spans="1:4" ht="19.5" customHeight="1">
      <c r="A1256" s="128" t="s">
        <v>1293</v>
      </c>
      <c r="B1256" s="130">
        <v>56</v>
      </c>
      <c r="C1256" s="130">
        <v>56</v>
      </c>
      <c r="D1256" s="58">
        <f t="shared" si="20"/>
        <v>0</v>
      </c>
    </row>
    <row r="1257" spans="1:4" ht="16.5" customHeight="1" hidden="1">
      <c r="A1257" s="128" t="s">
        <v>1294</v>
      </c>
      <c r="B1257" s="130"/>
      <c r="C1257" s="130"/>
      <c r="D1257" s="58" t="e">
        <f t="shared" si="20"/>
        <v>#DIV/0!</v>
      </c>
    </row>
    <row r="1258" spans="1:4" ht="16.5" customHeight="1" hidden="1">
      <c r="A1258" s="128" t="s">
        <v>1295</v>
      </c>
      <c r="B1258" s="130"/>
      <c r="C1258" s="130"/>
      <c r="D1258" s="58" t="e">
        <f t="shared" si="20"/>
        <v>#DIV/0!</v>
      </c>
    </row>
    <row r="1259" spans="1:4" ht="16.5" customHeight="1" hidden="1">
      <c r="A1259" s="128" t="s">
        <v>1296</v>
      </c>
      <c r="B1259" s="130"/>
      <c r="C1259" s="130"/>
      <c r="D1259" s="58" t="e">
        <f t="shared" si="20"/>
        <v>#DIV/0!</v>
      </c>
    </row>
    <row r="1260" spans="1:4" ht="16.5" customHeight="1" hidden="1">
      <c r="A1260" s="128" t="s">
        <v>1297</v>
      </c>
      <c r="B1260" s="130"/>
      <c r="C1260" s="130"/>
      <c r="D1260" s="58" t="e">
        <f t="shared" si="20"/>
        <v>#DIV/0!</v>
      </c>
    </row>
    <row r="1261" spans="1:4" ht="16.5" customHeight="1" hidden="1">
      <c r="A1261" s="128" t="s">
        <v>223</v>
      </c>
      <c r="B1261" s="129"/>
      <c r="C1261" s="129"/>
      <c r="D1261" s="58" t="e">
        <f t="shared" si="20"/>
        <v>#DIV/0!</v>
      </c>
    </row>
    <row r="1262" spans="1:4" ht="19.5" customHeight="1">
      <c r="A1262" s="128" t="s">
        <v>1298</v>
      </c>
      <c r="B1262" s="129">
        <v>154</v>
      </c>
      <c r="C1262" s="129">
        <v>46</v>
      </c>
      <c r="D1262" s="58">
        <f t="shared" si="20"/>
        <v>-70.12987012987013</v>
      </c>
    </row>
    <row r="1263" spans="1:4" ht="16.5" customHeight="1" hidden="1">
      <c r="A1263" s="128" t="s">
        <v>1299</v>
      </c>
      <c r="B1263" s="131">
        <v>0</v>
      </c>
      <c r="C1263" s="131">
        <v>0</v>
      </c>
      <c r="D1263" s="58" t="e">
        <f t="shared" si="20"/>
        <v>#DIV/0!</v>
      </c>
    </row>
    <row r="1264" spans="1:4" ht="16.5" customHeight="1" hidden="1">
      <c r="A1264" s="128" t="s">
        <v>214</v>
      </c>
      <c r="B1264" s="130">
        <v>0</v>
      </c>
      <c r="C1264" s="130">
        <v>0</v>
      </c>
      <c r="D1264" s="58" t="e">
        <f t="shared" si="20"/>
        <v>#DIV/0!</v>
      </c>
    </row>
    <row r="1265" spans="1:4" ht="16.5" customHeight="1" hidden="1">
      <c r="A1265" s="128" t="s">
        <v>215</v>
      </c>
      <c r="B1265" s="130">
        <v>0</v>
      </c>
      <c r="C1265" s="130">
        <v>0</v>
      </c>
      <c r="D1265" s="58" t="e">
        <f t="shared" si="20"/>
        <v>#DIV/0!</v>
      </c>
    </row>
    <row r="1266" spans="1:4" ht="16.5" customHeight="1" hidden="1">
      <c r="A1266" s="128" t="s">
        <v>216</v>
      </c>
      <c r="B1266" s="130">
        <v>0</v>
      </c>
      <c r="C1266" s="130">
        <v>0</v>
      </c>
      <c r="D1266" s="58" t="e">
        <f t="shared" si="20"/>
        <v>#DIV/0!</v>
      </c>
    </row>
    <row r="1267" spans="1:4" ht="16.5" customHeight="1" hidden="1">
      <c r="A1267" s="128" t="s">
        <v>1300</v>
      </c>
      <c r="B1267" s="130">
        <v>0</v>
      </c>
      <c r="C1267" s="130">
        <v>0</v>
      </c>
      <c r="D1267" s="58" t="e">
        <f t="shared" si="20"/>
        <v>#DIV/0!</v>
      </c>
    </row>
    <row r="1268" spans="1:4" ht="16.5" customHeight="1" hidden="1">
      <c r="A1268" s="128" t="s">
        <v>1301</v>
      </c>
      <c r="B1268" s="130">
        <v>0</v>
      </c>
      <c r="C1268" s="130">
        <v>0</v>
      </c>
      <c r="D1268" s="58" t="e">
        <f t="shared" si="20"/>
        <v>#DIV/0!</v>
      </c>
    </row>
    <row r="1269" spans="1:4" ht="16.5" customHeight="1" hidden="1">
      <c r="A1269" s="128" t="s">
        <v>1302</v>
      </c>
      <c r="B1269" s="130">
        <v>0</v>
      </c>
      <c r="C1269" s="130">
        <v>0</v>
      </c>
      <c r="D1269" s="58" t="e">
        <f t="shared" si="20"/>
        <v>#DIV/0!</v>
      </c>
    </row>
    <row r="1270" spans="1:4" ht="16.5" customHeight="1" hidden="1">
      <c r="A1270" s="128" t="s">
        <v>1303</v>
      </c>
      <c r="B1270" s="130">
        <v>0</v>
      </c>
      <c r="C1270" s="130">
        <v>0</v>
      </c>
      <c r="D1270" s="58" t="e">
        <f t="shared" si="20"/>
        <v>#DIV/0!</v>
      </c>
    </row>
    <row r="1271" spans="1:4" ht="16.5" customHeight="1" hidden="1">
      <c r="A1271" s="128" t="s">
        <v>1304</v>
      </c>
      <c r="B1271" s="130">
        <v>0</v>
      </c>
      <c r="C1271" s="130">
        <v>0</v>
      </c>
      <c r="D1271" s="58" t="e">
        <f t="shared" si="20"/>
        <v>#DIV/0!</v>
      </c>
    </row>
    <row r="1272" spans="1:4" ht="16.5" customHeight="1" hidden="1">
      <c r="A1272" s="128" t="s">
        <v>1305</v>
      </c>
      <c r="B1272" s="130">
        <v>0</v>
      </c>
      <c r="C1272" s="130">
        <v>0</v>
      </c>
      <c r="D1272" s="58" t="e">
        <f t="shared" si="20"/>
        <v>#DIV/0!</v>
      </c>
    </row>
    <row r="1273" spans="1:4" ht="16.5" customHeight="1" hidden="1">
      <c r="A1273" s="128" t="s">
        <v>1306</v>
      </c>
      <c r="B1273" s="130">
        <v>0</v>
      </c>
      <c r="C1273" s="130">
        <v>0</v>
      </c>
      <c r="D1273" s="58" t="e">
        <f t="shared" si="20"/>
        <v>#DIV/0!</v>
      </c>
    </row>
    <row r="1274" spans="1:4" ht="16.5" customHeight="1" hidden="1">
      <c r="A1274" s="128" t="s">
        <v>1307</v>
      </c>
      <c r="B1274" s="130">
        <v>0</v>
      </c>
      <c r="C1274" s="130">
        <v>0</v>
      </c>
      <c r="D1274" s="58" t="e">
        <f t="shared" si="20"/>
        <v>#DIV/0!</v>
      </c>
    </row>
    <row r="1275" spans="1:4" ht="16.5" customHeight="1" hidden="1">
      <c r="A1275" s="128" t="s">
        <v>223</v>
      </c>
      <c r="B1275" s="130">
        <v>0</v>
      </c>
      <c r="C1275" s="130">
        <v>0</v>
      </c>
      <c r="D1275" s="58" t="e">
        <f t="shared" si="20"/>
        <v>#DIV/0!</v>
      </c>
    </row>
    <row r="1276" spans="1:4" ht="16.5" customHeight="1" hidden="1">
      <c r="A1276" s="128" t="s">
        <v>1308</v>
      </c>
      <c r="B1276" s="130">
        <v>0</v>
      </c>
      <c r="C1276" s="130">
        <v>0</v>
      </c>
      <c r="D1276" s="58" t="e">
        <f t="shared" si="20"/>
        <v>#DIV/0!</v>
      </c>
    </row>
    <row r="1277" spans="1:4" ht="16.5" customHeight="1" hidden="1">
      <c r="A1277" s="128" t="s">
        <v>1309</v>
      </c>
      <c r="B1277" s="131">
        <v>0</v>
      </c>
      <c r="C1277" s="131">
        <v>0</v>
      </c>
      <c r="D1277" s="58" t="e">
        <f t="shared" si="20"/>
        <v>#DIV/0!</v>
      </c>
    </row>
    <row r="1278" spans="1:4" ht="16.5" customHeight="1" hidden="1">
      <c r="A1278" s="128" t="s">
        <v>1310</v>
      </c>
      <c r="B1278" s="130">
        <v>0</v>
      </c>
      <c r="C1278" s="130">
        <v>0</v>
      </c>
      <c r="D1278" s="58" t="e">
        <f t="shared" si="20"/>
        <v>#DIV/0!</v>
      </c>
    </row>
    <row r="1279" spans="1:4" ht="16.5" customHeight="1" hidden="1">
      <c r="A1279" s="128" t="s">
        <v>87</v>
      </c>
      <c r="B1279" s="130">
        <v>0</v>
      </c>
      <c r="C1279" s="130">
        <v>0</v>
      </c>
      <c r="D1279" s="58" t="e">
        <f t="shared" si="20"/>
        <v>#DIV/0!</v>
      </c>
    </row>
    <row r="1280" spans="1:4" ht="16.5" customHeight="1" hidden="1">
      <c r="A1280" s="128" t="s">
        <v>88</v>
      </c>
      <c r="B1280" s="130">
        <v>0</v>
      </c>
      <c r="C1280" s="130">
        <v>0</v>
      </c>
      <c r="D1280" s="58" t="e">
        <f t="shared" si="20"/>
        <v>#DIV/0!</v>
      </c>
    </row>
    <row r="1281" spans="1:4" ht="16.5" customHeight="1" hidden="1">
      <c r="A1281" s="128" t="s">
        <v>89</v>
      </c>
      <c r="B1281" s="130">
        <v>0</v>
      </c>
      <c r="C1281" s="130">
        <v>0</v>
      </c>
      <c r="D1281" s="58" t="e">
        <f t="shared" si="20"/>
        <v>#DIV/0!</v>
      </c>
    </row>
    <row r="1282" spans="1:4" ht="16.5" customHeight="1" hidden="1">
      <c r="A1282" s="128" t="s">
        <v>90</v>
      </c>
      <c r="B1282" s="130">
        <v>0</v>
      </c>
      <c r="C1282" s="130">
        <v>0</v>
      </c>
      <c r="D1282" s="58" t="e">
        <f t="shared" si="20"/>
        <v>#DIV/0!</v>
      </c>
    </row>
    <row r="1283" spans="1:4" ht="16.5" customHeight="1" hidden="1">
      <c r="A1283" s="128" t="s">
        <v>91</v>
      </c>
      <c r="B1283" s="127">
        <f>SUM(B1284:B1288)</f>
        <v>0</v>
      </c>
      <c r="C1283" s="127">
        <f>SUM(C1284:C1288)</f>
        <v>0</v>
      </c>
      <c r="D1283" s="58" t="e">
        <f t="shared" si="20"/>
        <v>#DIV/0!</v>
      </c>
    </row>
    <row r="1284" spans="1:4" ht="16.5" customHeight="1" hidden="1">
      <c r="A1284" s="128" t="s">
        <v>92</v>
      </c>
      <c r="B1284" s="129"/>
      <c r="C1284" s="129"/>
      <c r="D1284" s="58" t="e">
        <f t="shared" si="20"/>
        <v>#DIV/0!</v>
      </c>
    </row>
    <row r="1285" spans="1:4" ht="16.5" customHeight="1" hidden="1">
      <c r="A1285" s="128" t="s">
        <v>93</v>
      </c>
      <c r="B1285" s="130"/>
      <c r="C1285" s="130"/>
      <c r="D1285" s="58" t="e">
        <f t="shared" si="20"/>
        <v>#DIV/0!</v>
      </c>
    </row>
    <row r="1286" spans="1:4" ht="16.5" customHeight="1" hidden="1">
      <c r="A1286" s="128" t="s">
        <v>94</v>
      </c>
      <c r="B1286" s="129"/>
      <c r="C1286" s="129"/>
      <c r="D1286" s="58" t="e">
        <f t="shared" si="20"/>
        <v>#DIV/0!</v>
      </c>
    </row>
    <row r="1287" spans="1:4" ht="16.5" customHeight="1" hidden="1">
      <c r="A1287" s="128" t="s">
        <v>95</v>
      </c>
      <c r="B1287" s="130">
        <v>0</v>
      </c>
      <c r="C1287" s="130">
        <v>0</v>
      </c>
      <c r="D1287" s="58" t="e">
        <f t="shared" si="20"/>
        <v>#DIV/0!</v>
      </c>
    </row>
    <row r="1288" spans="1:4" ht="16.5" customHeight="1" hidden="1">
      <c r="A1288" s="128" t="s">
        <v>96</v>
      </c>
      <c r="B1288" s="130">
        <v>0</v>
      </c>
      <c r="C1288" s="130">
        <v>0</v>
      </c>
      <c r="D1288" s="58" t="e">
        <f t="shared" si="20"/>
        <v>#DIV/0!</v>
      </c>
    </row>
    <row r="1289" spans="1:4" ht="16.5" customHeight="1" hidden="1">
      <c r="A1289" s="128" t="s">
        <v>97</v>
      </c>
      <c r="B1289" s="131">
        <v>0</v>
      </c>
      <c r="C1289" s="131">
        <v>0</v>
      </c>
      <c r="D1289" s="58" t="e">
        <f t="shared" si="20"/>
        <v>#DIV/0!</v>
      </c>
    </row>
    <row r="1290" spans="1:4" ht="16.5" customHeight="1" hidden="1">
      <c r="A1290" s="128" t="s">
        <v>98</v>
      </c>
      <c r="B1290" s="130">
        <v>0</v>
      </c>
      <c r="C1290" s="130">
        <v>0</v>
      </c>
      <c r="D1290" s="58" t="e">
        <f t="shared" si="20"/>
        <v>#DIV/0!</v>
      </c>
    </row>
    <row r="1291" spans="1:4" ht="16.5" customHeight="1" hidden="1">
      <c r="A1291" s="128" t="s">
        <v>99</v>
      </c>
      <c r="B1291" s="130">
        <v>0</v>
      </c>
      <c r="C1291" s="130">
        <v>0</v>
      </c>
      <c r="D1291" s="58" t="e">
        <f t="shared" si="20"/>
        <v>#DIV/0!</v>
      </c>
    </row>
    <row r="1292" spans="1:4" ht="16.5" customHeight="1" hidden="1">
      <c r="A1292" s="128" t="s">
        <v>100</v>
      </c>
      <c r="B1292" s="130">
        <v>0</v>
      </c>
      <c r="C1292" s="130">
        <v>0</v>
      </c>
      <c r="D1292" s="58" t="e">
        <f t="shared" si="20"/>
        <v>#DIV/0!</v>
      </c>
    </row>
    <row r="1293" spans="1:4" ht="16.5" customHeight="1" hidden="1">
      <c r="A1293" s="128" t="s">
        <v>101</v>
      </c>
      <c r="B1293" s="130">
        <v>0</v>
      </c>
      <c r="C1293" s="130">
        <v>0</v>
      </c>
      <c r="D1293" s="58" t="e">
        <f t="shared" si="20"/>
        <v>#DIV/0!</v>
      </c>
    </row>
    <row r="1294" spans="1:4" ht="16.5" customHeight="1" hidden="1">
      <c r="A1294" s="128" t="s">
        <v>102</v>
      </c>
      <c r="B1294" s="130">
        <v>0</v>
      </c>
      <c r="C1294" s="130">
        <v>0</v>
      </c>
      <c r="D1294" s="58" t="e">
        <f t="shared" si="20"/>
        <v>#DIV/0!</v>
      </c>
    </row>
    <row r="1295" spans="1:4" ht="16.5" customHeight="1" hidden="1">
      <c r="A1295" s="128" t="s">
        <v>103</v>
      </c>
      <c r="B1295" s="130">
        <v>0</v>
      </c>
      <c r="C1295" s="130">
        <v>0</v>
      </c>
      <c r="D1295" s="58" t="e">
        <f t="shared" si="20"/>
        <v>#DIV/0!</v>
      </c>
    </row>
    <row r="1296" spans="1:4" ht="16.5" customHeight="1" hidden="1">
      <c r="A1296" s="128" t="s">
        <v>104</v>
      </c>
      <c r="B1296" s="130">
        <v>0</v>
      </c>
      <c r="C1296" s="130">
        <v>0</v>
      </c>
      <c r="D1296" s="58" t="e">
        <f t="shared" si="20"/>
        <v>#DIV/0!</v>
      </c>
    </row>
    <row r="1297" spans="1:4" ht="16.5" customHeight="1" hidden="1">
      <c r="A1297" s="128" t="s">
        <v>105</v>
      </c>
      <c r="B1297" s="130">
        <v>0</v>
      </c>
      <c r="C1297" s="130">
        <v>0</v>
      </c>
      <c r="D1297" s="58" t="e">
        <f t="shared" si="20"/>
        <v>#DIV/0!</v>
      </c>
    </row>
    <row r="1298" spans="1:4" ht="16.5" customHeight="1" hidden="1">
      <c r="A1298" s="128" t="s">
        <v>106</v>
      </c>
      <c r="B1298" s="130">
        <v>0</v>
      </c>
      <c r="C1298" s="130">
        <v>0</v>
      </c>
      <c r="D1298" s="58" t="e">
        <f t="shared" si="20"/>
        <v>#DIV/0!</v>
      </c>
    </row>
    <row r="1299" spans="1:4" ht="16.5" customHeight="1" hidden="1">
      <c r="A1299" s="128" t="s">
        <v>107</v>
      </c>
      <c r="B1299" s="130">
        <v>0</v>
      </c>
      <c r="C1299" s="130">
        <v>0</v>
      </c>
      <c r="D1299" s="58" t="e">
        <f t="shared" si="20"/>
        <v>#DIV/0!</v>
      </c>
    </row>
    <row r="1300" spans="1:4" ht="16.5" customHeight="1" hidden="1">
      <c r="A1300" s="128" t="s">
        <v>108</v>
      </c>
      <c r="B1300" s="130">
        <v>0</v>
      </c>
      <c r="C1300" s="130">
        <v>0</v>
      </c>
      <c r="D1300" s="58" t="e">
        <f t="shared" si="20"/>
        <v>#DIV/0!</v>
      </c>
    </row>
    <row r="1301" spans="1:4" ht="19.5" customHeight="1">
      <c r="A1301" s="128" t="s">
        <v>109</v>
      </c>
      <c r="B1301" s="129">
        <v>300</v>
      </c>
      <c r="C1301" s="129">
        <v>300</v>
      </c>
      <c r="D1301" s="58">
        <f t="shared" si="20"/>
        <v>0</v>
      </c>
    </row>
    <row r="1302" spans="1:4" ht="19.5" customHeight="1">
      <c r="A1302" s="128" t="s">
        <v>1364</v>
      </c>
      <c r="B1302" s="127">
        <f>SUM(B1303:B1304)</f>
        <v>200</v>
      </c>
      <c r="C1302" s="127">
        <f>SUM(C1303:C1304)</f>
        <v>200</v>
      </c>
      <c r="D1302" s="58">
        <f t="shared" si="20"/>
        <v>0</v>
      </c>
    </row>
    <row r="1303" spans="1:4" ht="16.5" customHeight="1" hidden="1">
      <c r="A1303" s="128" t="s">
        <v>110</v>
      </c>
      <c r="B1303" s="129"/>
      <c r="C1303" s="129"/>
      <c r="D1303" s="58" t="e">
        <f t="shared" si="20"/>
        <v>#DIV/0!</v>
      </c>
    </row>
    <row r="1304" spans="1:4" ht="19.5" customHeight="1">
      <c r="A1304" s="128" t="s">
        <v>1207</v>
      </c>
      <c r="B1304" s="130">
        <v>200</v>
      </c>
      <c r="C1304" s="130">
        <v>200</v>
      </c>
      <c r="D1304" s="58">
        <f>C1304/B1304*100-100</f>
        <v>0</v>
      </c>
    </row>
    <row r="1305" spans="1:4" ht="19.5" customHeight="1">
      <c r="A1305" s="128" t="s">
        <v>1365</v>
      </c>
      <c r="B1305" s="127">
        <f>B1306</f>
        <v>3713</v>
      </c>
      <c r="C1305" s="127">
        <f>C1306</f>
        <v>0</v>
      </c>
      <c r="D1305" s="64">
        <f>D1306</f>
        <v>-100</v>
      </c>
    </row>
    <row r="1306" spans="1:4" ht="19.5" customHeight="1">
      <c r="A1306" s="128" t="s">
        <v>1366</v>
      </c>
      <c r="B1306" s="129">
        <f>SUM(B1307:B1310)</f>
        <v>3713</v>
      </c>
      <c r="C1306" s="129">
        <f>SUM(C1307:C1310)</f>
        <v>0</v>
      </c>
      <c r="D1306" s="58">
        <f>C1306/B1306*100-100</f>
        <v>-100</v>
      </c>
    </row>
    <row r="1307" spans="1:4" ht="16.5" customHeight="1" hidden="1">
      <c r="A1307" s="128" t="s">
        <v>1367</v>
      </c>
      <c r="B1307" s="130"/>
      <c r="C1307" s="130"/>
      <c r="D1307" s="58" t="e">
        <f>C1307/B1307*100-100</f>
        <v>#DIV/0!</v>
      </c>
    </row>
    <row r="1308" spans="1:4" ht="16.5" customHeight="1" hidden="1">
      <c r="A1308" s="128" t="s">
        <v>1368</v>
      </c>
      <c r="B1308" s="130"/>
      <c r="C1308" s="130"/>
      <c r="D1308" s="58" t="e">
        <f>C1308/B1308*100-100</f>
        <v>#DIV/0!</v>
      </c>
    </row>
    <row r="1309" spans="1:4" ht="16.5" customHeight="1" hidden="1">
      <c r="A1309" s="128" t="s">
        <v>1369</v>
      </c>
      <c r="B1309" s="129"/>
      <c r="C1309" s="129"/>
      <c r="D1309" s="58" t="e">
        <f>C1309/B1309*100-100</f>
        <v>#DIV/0!</v>
      </c>
    </row>
    <row r="1310" spans="1:4" ht="19.5" customHeight="1">
      <c r="A1310" s="128" t="s">
        <v>1377</v>
      </c>
      <c r="B1310" s="129">
        <v>3713</v>
      </c>
      <c r="C1310" s="129"/>
      <c r="D1310" s="58">
        <f>C1310/B1310*100-100</f>
        <v>-100</v>
      </c>
    </row>
    <row r="1311" spans="1:4" ht="19.5" customHeight="1">
      <c r="A1311" s="128" t="s">
        <v>1370</v>
      </c>
      <c r="B1311" s="129">
        <f>B1312</f>
        <v>1787</v>
      </c>
      <c r="C1311" s="129">
        <f>C1312</f>
        <v>3100</v>
      </c>
      <c r="D1311" s="58">
        <f aca="true" t="shared" si="21" ref="D1311:D1318">C1311/B1311*100-100</f>
        <v>73.47509792949077</v>
      </c>
    </row>
    <row r="1312" spans="1:4" ht="19.5" customHeight="1">
      <c r="A1312" s="128" t="s">
        <v>1371</v>
      </c>
      <c r="B1312" s="129">
        <f>SUM(B1313:B1316)</f>
        <v>1787</v>
      </c>
      <c r="C1312" s="129">
        <f>SUM(C1313:C1316)</f>
        <v>3100</v>
      </c>
      <c r="D1312" s="58">
        <f t="shared" si="21"/>
        <v>73.47509792949077</v>
      </c>
    </row>
    <row r="1313" spans="1:4" ht="19.5" customHeight="1">
      <c r="A1313" s="128" t="s">
        <v>1372</v>
      </c>
      <c r="B1313" s="129">
        <v>1067</v>
      </c>
      <c r="C1313" s="129">
        <v>2380</v>
      </c>
      <c r="D1313" s="58">
        <f t="shared" si="21"/>
        <v>123.05529522024366</v>
      </c>
    </row>
    <row r="1314" spans="1:4" ht="16.5" customHeight="1" hidden="1">
      <c r="A1314" s="128" t="s">
        <v>1373</v>
      </c>
      <c r="B1314" s="129"/>
      <c r="C1314" s="129"/>
      <c r="D1314" s="58" t="e">
        <f t="shared" si="21"/>
        <v>#DIV/0!</v>
      </c>
    </row>
    <row r="1315" spans="1:4" ht="16.5" customHeight="1" hidden="1">
      <c r="A1315" s="128" t="s">
        <v>1374</v>
      </c>
      <c r="B1315" s="129"/>
      <c r="C1315" s="129"/>
      <c r="D1315" s="58" t="e">
        <f t="shared" si="21"/>
        <v>#DIV/0!</v>
      </c>
    </row>
    <row r="1316" spans="1:4" ht="19.5" customHeight="1">
      <c r="A1316" s="128" t="s">
        <v>1378</v>
      </c>
      <c r="B1316" s="129">
        <v>720</v>
      </c>
      <c r="C1316" s="129">
        <v>720</v>
      </c>
      <c r="D1316" s="58">
        <f t="shared" si="21"/>
        <v>0</v>
      </c>
    </row>
    <row r="1317" spans="1:4" ht="16.5" customHeight="1" hidden="1">
      <c r="A1317" s="128" t="s">
        <v>1375</v>
      </c>
      <c r="B1317" s="129">
        <f>SUM(B1318)</f>
        <v>0</v>
      </c>
      <c r="C1317" s="129">
        <f>SUM(C1318)</f>
        <v>0</v>
      </c>
      <c r="D1317" s="58" t="e">
        <f t="shared" si="21"/>
        <v>#DIV/0!</v>
      </c>
    </row>
    <row r="1318" spans="1:4" ht="16.5" customHeight="1" hidden="1">
      <c r="A1318" s="128" t="s">
        <v>1376</v>
      </c>
      <c r="B1318" s="129"/>
      <c r="C1318" s="129"/>
      <c r="D1318" s="58" t="e">
        <f t="shared" si="21"/>
        <v>#DIV/0!</v>
      </c>
    </row>
    <row r="1319" spans="1:4" ht="16.5" customHeight="1" hidden="1">
      <c r="A1319" s="132" t="s">
        <v>200</v>
      </c>
      <c r="B1319" s="133" t="s">
        <v>200</v>
      </c>
      <c r="C1319" s="133"/>
      <c r="D1319" s="58"/>
    </row>
    <row r="1320" spans="1:4" ht="19.5" customHeight="1" thickBot="1">
      <c r="A1320" s="134" t="s">
        <v>111</v>
      </c>
      <c r="B1320" s="57">
        <f>B4+B256+B259+B368+B422+B476+B532+B654+B726+B807+B827+B962+B1034+B1110+B1137+B1139+B1149+B1230+B1247+B1301+B1302+B1305+B1311+B1317</f>
        <v>108324</v>
      </c>
      <c r="C1320" s="57">
        <f>C4+C256+C259+C368+C422+C476+C532+C654+C726+C807+C827+C962+C1034+C1110+C1137+C1139+C1149+C1230+C1247+C1301+C1302+C1305+C1311+C1317</f>
        <v>101817</v>
      </c>
      <c r="D1320" s="58">
        <f>C1320/B1320*100-100</f>
        <v>-6.006979062811567</v>
      </c>
    </row>
    <row r="1321" spans="1:4" ht="15" thickTop="1">
      <c r="A1321" s="230"/>
      <c r="B1321" s="231"/>
      <c r="C1321" s="231"/>
      <c r="D1321" s="231"/>
    </row>
    <row r="1322" spans="1:4" ht="14.25">
      <c r="A1322" s="232"/>
      <c r="B1322" s="232"/>
      <c r="C1322" s="232"/>
      <c r="D1322" s="232"/>
    </row>
  </sheetData>
  <sheetProtection/>
  <mergeCells count="3">
    <mergeCell ref="A1321:D1322"/>
    <mergeCell ref="A1:D1"/>
    <mergeCell ref="C2:D2"/>
  </mergeCells>
  <printOptions/>
  <pageMargins left="1.1811023622047245" right="0.59" top="0.8" bottom="0.72" header="0.31" footer="0.48"/>
  <pageSetup firstPageNumber="9" useFirstPageNumber="1" horizontalDpi="600" verticalDpi="600" orientation="landscape" paperSize="9" scale="90" r:id="rId1"/>
  <headerFooter>
    <oddFooter>&amp;C第 19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O25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1"/>
    </sheetView>
  </sheetViews>
  <sheetFormatPr defaultColWidth="9.125" defaultRowHeight="14.25"/>
  <cols>
    <col min="1" max="1" width="26.125" style="19" customWidth="1"/>
    <col min="2" max="2" width="9.625" style="19" customWidth="1"/>
    <col min="3" max="3" width="8.50390625" style="19" customWidth="1"/>
    <col min="4" max="4" width="11.00390625" style="19" customWidth="1"/>
    <col min="5" max="5" width="8.625" style="19" customWidth="1"/>
    <col min="6" max="6" width="9.00390625" style="19" customWidth="1"/>
    <col min="7" max="7" width="2.00390625" style="19" hidden="1" customWidth="1"/>
    <col min="8" max="8" width="9.625" style="19" customWidth="1"/>
    <col min="9" max="9" width="10.25390625" style="19" customWidth="1"/>
    <col min="10" max="10" width="7.375" style="19" customWidth="1"/>
    <col min="11" max="11" width="6.25390625" style="19" customWidth="1"/>
    <col min="12" max="12" width="7.00390625" style="19" customWidth="1"/>
    <col min="13" max="13" width="8.625" style="19" customWidth="1"/>
    <col min="14" max="14" width="7.25390625" style="19" customWidth="1"/>
    <col min="15" max="15" width="6.625" style="19" customWidth="1"/>
    <col min="16" max="16" width="7.00390625" style="19" customWidth="1"/>
    <col min="17" max="17" width="6.625" style="19" customWidth="1"/>
    <col min="18" max="19" width="7.125" style="19" customWidth="1"/>
    <col min="20" max="20" width="9.75390625" style="19" customWidth="1"/>
    <col min="21" max="21" width="7.875" style="19" customWidth="1"/>
    <col min="22" max="22" width="7.75390625" style="19" customWidth="1"/>
    <col min="23" max="23" width="7.125" style="19" customWidth="1"/>
    <col min="24" max="24" width="9.125" style="19" customWidth="1"/>
    <col min="25" max="25" width="10.375" style="19" customWidth="1"/>
    <col min="26" max="26" width="10.00390625" style="19" customWidth="1"/>
    <col min="27" max="30" width="9.125" style="19" hidden="1" customWidth="1"/>
    <col min="31" max="31" width="12.00390625" style="19" hidden="1" customWidth="1"/>
    <col min="32" max="32" width="8.25390625" style="19" hidden="1" customWidth="1"/>
    <col min="33" max="33" width="7.625" style="19" customWidth="1"/>
    <col min="34" max="35" width="8.75390625" style="19" customWidth="1"/>
    <col min="36" max="36" width="8.375" style="19" customWidth="1"/>
    <col min="37" max="37" width="10.125" style="19" customWidth="1"/>
    <col min="38" max="39" width="9.125" style="19" customWidth="1"/>
    <col min="40" max="40" width="10.00390625" style="19" customWidth="1"/>
    <col min="41" max="41" width="7.00390625" style="19" customWidth="1"/>
    <col min="42" max="42" width="6.625" style="19" customWidth="1"/>
    <col min="43" max="43" width="9.125" style="19" customWidth="1"/>
    <col min="44" max="44" width="9.125" style="19" hidden="1" customWidth="1"/>
    <col min="45" max="48" width="8.00390625" style="19" customWidth="1"/>
    <col min="49" max="49" width="8.00390625" style="19" hidden="1" customWidth="1"/>
    <col min="50" max="50" width="8.375" style="19" hidden="1" customWidth="1"/>
    <col min="51" max="51" width="10.125" style="19" customWidth="1"/>
    <col min="52" max="53" width="0" style="19" hidden="1" customWidth="1"/>
    <col min="54" max="54" width="13.875" style="19" customWidth="1"/>
    <col min="55" max="55" width="17.75390625" style="19" hidden="1" customWidth="1"/>
    <col min="56" max="56" width="15.625" style="19" hidden="1" customWidth="1"/>
    <col min="57" max="57" width="9.625" style="19" customWidth="1"/>
    <col min="58" max="58" width="11.875" style="19" hidden="1" customWidth="1"/>
    <col min="59" max="59" width="8.875" style="19" hidden="1" customWidth="1"/>
    <col min="60" max="60" width="8.625" style="19" customWidth="1"/>
    <col min="61" max="61" width="9.00390625" style="19" customWidth="1"/>
    <col min="62" max="62" width="9.75390625" style="19" customWidth="1"/>
    <col min="63" max="63" width="8.50390625" style="19" customWidth="1"/>
    <col min="64" max="64" width="10.375" style="19" customWidth="1"/>
    <col min="65" max="65" width="8.75390625" style="19" customWidth="1"/>
    <col min="66" max="66" width="10.25390625" style="19" customWidth="1"/>
    <col min="67" max="67" width="11.25390625" style="19" customWidth="1"/>
    <col min="68" max="16384" width="9.125" style="19" customWidth="1"/>
  </cols>
  <sheetData>
    <row r="1" spans="1:67" s="161" customFormat="1" ht="30" customHeight="1">
      <c r="A1" s="245" t="s">
        <v>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160" t="s">
        <v>1453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246" t="s">
        <v>1453</v>
      </c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160"/>
      <c r="AX1" s="160"/>
      <c r="AY1" s="247" t="s">
        <v>4</v>
      </c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</row>
    <row r="2" spans="1:67" ht="15.75" customHeight="1" thickBot="1">
      <c r="A2" s="135"/>
      <c r="B2" s="135"/>
      <c r="C2" s="135"/>
      <c r="D2" s="135"/>
      <c r="E2" s="135"/>
      <c r="F2" s="135"/>
      <c r="G2" s="136"/>
      <c r="H2" s="135"/>
      <c r="I2" s="135"/>
      <c r="J2" s="135"/>
      <c r="K2" s="136"/>
      <c r="L2" s="137"/>
      <c r="M2" s="137"/>
      <c r="N2" s="137" t="s">
        <v>191</v>
      </c>
      <c r="O2" s="137"/>
      <c r="P2" s="136"/>
      <c r="Q2" s="135"/>
      <c r="R2" s="135"/>
      <c r="S2" s="135"/>
      <c r="T2" s="135"/>
      <c r="U2" s="136"/>
      <c r="V2" s="135"/>
      <c r="W2" s="135"/>
      <c r="X2" s="135"/>
      <c r="Y2" s="137"/>
      <c r="Z2" s="137"/>
      <c r="AA2" s="137"/>
      <c r="AB2" s="137"/>
      <c r="AC2" s="137"/>
      <c r="AD2" s="137"/>
      <c r="AE2" s="137"/>
      <c r="AF2" s="137"/>
      <c r="AG2" s="137" t="s">
        <v>191</v>
      </c>
      <c r="AH2" s="135"/>
      <c r="AI2" s="136"/>
      <c r="AJ2" s="135"/>
      <c r="AK2" s="135"/>
      <c r="AL2" s="135"/>
      <c r="AM2" s="135"/>
      <c r="AN2" s="136"/>
      <c r="AO2" s="135"/>
      <c r="AP2" s="135"/>
      <c r="AQ2" s="135"/>
      <c r="AR2" s="135"/>
      <c r="AS2" s="136"/>
      <c r="AT2" s="239" t="s">
        <v>5</v>
      </c>
      <c r="AU2" s="240"/>
      <c r="AV2" s="240"/>
      <c r="AW2" s="240"/>
      <c r="AX2" s="136"/>
      <c r="AY2" s="240"/>
      <c r="AZ2" s="240"/>
      <c r="BA2" s="240"/>
      <c r="BB2" s="240"/>
      <c r="BC2" s="137"/>
      <c r="BD2" s="137"/>
      <c r="BE2" s="137"/>
      <c r="BF2" s="137"/>
      <c r="BG2" s="138"/>
      <c r="BH2" s="138"/>
      <c r="BI2" s="138"/>
      <c r="BJ2" s="138"/>
      <c r="BK2" s="137"/>
      <c r="BL2" s="137"/>
      <c r="BM2" s="137"/>
      <c r="BN2" s="240" t="s">
        <v>6</v>
      </c>
      <c r="BO2" s="240"/>
    </row>
    <row r="3" spans="1:67" ht="34.5" customHeight="1" thickTop="1">
      <c r="A3" s="248" t="s">
        <v>192</v>
      </c>
      <c r="B3" s="250" t="s">
        <v>112</v>
      </c>
      <c r="C3" s="243" t="s">
        <v>634</v>
      </c>
      <c r="D3" s="241"/>
      <c r="E3" s="241"/>
      <c r="F3" s="241"/>
      <c r="G3" s="241"/>
      <c r="H3" s="241"/>
      <c r="I3" s="242"/>
      <c r="J3" s="243" t="s">
        <v>349</v>
      </c>
      <c r="K3" s="241"/>
      <c r="L3" s="241"/>
      <c r="M3" s="241"/>
      <c r="N3" s="241"/>
      <c r="O3" s="241"/>
      <c r="P3" s="243" t="s">
        <v>349</v>
      </c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4"/>
      <c r="AI3" s="241" t="s">
        <v>1352</v>
      </c>
      <c r="AJ3" s="241"/>
      <c r="AK3" s="241"/>
      <c r="AL3" s="241"/>
      <c r="AM3" s="241"/>
      <c r="AN3" s="242"/>
      <c r="AO3" s="243" t="s">
        <v>1450</v>
      </c>
      <c r="AP3" s="241"/>
      <c r="AQ3" s="241"/>
      <c r="AR3" s="241"/>
      <c r="AS3" s="241"/>
      <c r="AT3" s="241"/>
      <c r="AU3" s="241"/>
      <c r="AV3" s="244"/>
      <c r="AW3" s="139"/>
      <c r="AX3" s="139"/>
      <c r="AY3" s="241" t="s">
        <v>1450</v>
      </c>
      <c r="AZ3" s="241"/>
      <c r="BA3" s="241"/>
      <c r="BB3" s="241"/>
      <c r="BC3" s="235" t="s">
        <v>113</v>
      </c>
      <c r="BD3" s="235" t="s">
        <v>114</v>
      </c>
      <c r="BE3" s="140" t="s">
        <v>115</v>
      </c>
      <c r="BF3" s="140" t="s">
        <v>116</v>
      </c>
      <c r="BG3" s="141" t="s">
        <v>117</v>
      </c>
      <c r="BH3" s="237" t="s">
        <v>1349</v>
      </c>
      <c r="BI3" s="237"/>
      <c r="BJ3" s="237"/>
      <c r="BK3" s="237"/>
      <c r="BL3" s="237"/>
      <c r="BM3" s="238"/>
      <c r="BN3" s="252" t="s">
        <v>118</v>
      </c>
      <c r="BO3" s="253"/>
    </row>
    <row r="4" spans="1:67" ht="43.5" customHeight="1">
      <c r="A4" s="249"/>
      <c r="B4" s="251"/>
      <c r="C4" s="142" t="s">
        <v>119</v>
      </c>
      <c r="D4" s="142" t="s">
        <v>120</v>
      </c>
      <c r="E4" s="142" t="s">
        <v>121</v>
      </c>
      <c r="F4" s="142" t="s">
        <v>122</v>
      </c>
      <c r="G4" s="142" t="s">
        <v>123</v>
      </c>
      <c r="H4" s="142" t="s">
        <v>124</v>
      </c>
      <c r="I4" s="143" t="s">
        <v>125</v>
      </c>
      <c r="J4" s="142" t="s">
        <v>126</v>
      </c>
      <c r="K4" s="142" t="s">
        <v>127</v>
      </c>
      <c r="L4" s="142" t="s">
        <v>128</v>
      </c>
      <c r="M4" s="142" t="s">
        <v>129</v>
      </c>
      <c r="N4" s="142" t="s">
        <v>130</v>
      </c>
      <c r="O4" s="144" t="s">
        <v>131</v>
      </c>
      <c r="P4" s="145" t="s">
        <v>132</v>
      </c>
      <c r="Q4" s="142" t="s">
        <v>133</v>
      </c>
      <c r="R4" s="142" t="s">
        <v>134</v>
      </c>
      <c r="S4" s="142" t="s">
        <v>135</v>
      </c>
      <c r="T4" s="142" t="s">
        <v>136</v>
      </c>
      <c r="U4" s="142" t="s">
        <v>137</v>
      </c>
      <c r="V4" s="142" t="s">
        <v>138</v>
      </c>
      <c r="W4" s="142" t="s">
        <v>139</v>
      </c>
      <c r="X4" s="142" t="s">
        <v>140</v>
      </c>
      <c r="Y4" s="142" t="s">
        <v>141</v>
      </c>
      <c r="Z4" s="142" t="s">
        <v>142</v>
      </c>
      <c r="AA4" s="142" t="s">
        <v>143</v>
      </c>
      <c r="AB4" s="142" t="s">
        <v>144</v>
      </c>
      <c r="AC4" s="142" t="s">
        <v>145</v>
      </c>
      <c r="AD4" s="142" t="s">
        <v>146</v>
      </c>
      <c r="AE4" s="142" t="s">
        <v>147</v>
      </c>
      <c r="AF4" s="142" t="s">
        <v>148</v>
      </c>
      <c r="AG4" s="142" t="s">
        <v>149</v>
      </c>
      <c r="AH4" s="144" t="s">
        <v>150</v>
      </c>
      <c r="AI4" s="145" t="s">
        <v>151</v>
      </c>
      <c r="AJ4" s="142" t="s">
        <v>152</v>
      </c>
      <c r="AK4" s="142" t="s">
        <v>153</v>
      </c>
      <c r="AL4" s="142" t="s">
        <v>154</v>
      </c>
      <c r="AM4" s="142" t="s">
        <v>155</v>
      </c>
      <c r="AN4" s="142" t="s">
        <v>156</v>
      </c>
      <c r="AO4" s="142" t="s">
        <v>157</v>
      </c>
      <c r="AP4" s="142" t="s">
        <v>158</v>
      </c>
      <c r="AQ4" s="142" t="s">
        <v>159</v>
      </c>
      <c r="AR4" s="142" t="s">
        <v>160</v>
      </c>
      <c r="AS4" s="142" t="s">
        <v>161</v>
      </c>
      <c r="AT4" s="142" t="s">
        <v>162</v>
      </c>
      <c r="AU4" s="142" t="s">
        <v>163</v>
      </c>
      <c r="AV4" s="144" t="s">
        <v>164</v>
      </c>
      <c r="AW4" s="145" t="s">
        <v>165</v>
      </c>
      <c r="AX4" s="142" t="s">
        <v>166</v>
      </c>
      <c r="AY4" s="142" t="s">
        <v>167</v>
      </c>
      <c r="AZ4" s="142" t="s">
        <v>168</v>
      </c>
      <c r="BA4" s="142" t="s">
        <v>169</v>
      </c>
      <c r="BB4" s="143" t="s">
        <v>170</v>
      </c>
      <c r="BC4" s="236"/>
      <c r="BD4" s="236"/>
      <c r="BE4" s="146" t="s">
        <v>1342</v>
      </c>
      <c r="BF4" s="146"/>
      <c r="BG4" s="146" t="s">
        <v>1343</v>
      </c>
      <c r="BH4" s="147" t="s">
        <v>1344</v>
      </c>
      <c r="BI4" s="147" t="s">
        <v>1345</v>
      </c>
      <c r="BJ4" s="146" t="s">
        <v>1346</v>
      </c>
      <c r="BK4" s="147" t="s">
        <v>1347</v>
      </c>
      <c r="BL4" s="147" t="s">
        <v>1348</v>
      </c>
      <c r="BM4" s="147" t="s">
        <v>117</v>
      </c>
      <c r="BN4" s="147" t="s">
        <v>1350</v>
      </c>
      <c r="BO4" s="148" t="s">
        <v>118</v>
      </c>
    </row>
    <row r="5" spans="1:67" ht="18.75" customHeight="1">
      <c r="A5" s="120" t="s">
        <v>212</v>
      </c>
      <c r="B5" s="149">
        <f>SUM(C5:BO5)</f>
        <v>14004</v>
      </c>
      <c r="C5" s="150">
        <v>4144</v>
      </c>
      <c r="D5" s="150">
        <v>3722</v>
      </c>
      <c r="E5" s="150">
        <v>302</v>
      </c>
      <c r="F5" s="150"/>
      <c r="G5" s="150"/>
      <c r="H5" s="150">
        <v>129</v>
      </c>
      <c r="I5" s="150">
        <v>196</v>
      </c>
      <c r="J5" s="150">
        <v>806</v>
      </c>
      <c r="K5" s="150">
        <v>109</v>
      </c>
      <c r="L5" s="150"/>
      <c r="M5" s="150"/>
      <c r="N5" s="150">
        <v>19</v>
      </c>
      <c r="O5" s="151">
        <v>127</v>
      </c>
      <c r="P5" s="152">
        <v>44</v>
      </c>
      <c r="Q5" s="150"/>
      <c r="R5" s="150"/>
      <c r="S5" s="150">
        <v>143</v>
      </c>
      <c r="T5" s="150">
        <v>6</v>
      </c>
      <c r="U5" s="150">
        <v>294</v>
      </c>
      <c r="V5" s="150">
        <v>20</v>
      </c>
      <c r="W5" s="150">
        <v>259</v>
      </c>
      <c r="X5" s="150">
        <v>27</v>
      </c>
      <c r="Y5" s="150">
        <v>97</v>
      </c>
      <c r="Z5" s="153"/>
      <c r="AA5" s="153"/>
      <c r="AB5" s="153"/>
      <c r="AC5" s="153"/>
      <c r="AD5" s="153"/>
      <c r="AE5" s="153"/>
      <c r="AF5" s="153"/>
      <c r="AG5" s="150">
        <v>11</v>
      </c>
      <c r="AH5" s="151">
        <v>136</v>
      </c>
      <c r="AI5" s="152"/>
      <c r="AJ5" s="150"/>
      <c r="AK5" s="150">
        <v>258</v>
      </c>
      <c r="AL5" s="150">
        <v>3</v>
      </c>
      <c r="AM5" s="150"/>
      <c r="AN5" s="150">
        <v>2034</v>
      </c>
      <c r="AO5" s="150"/>
      <c r="AP5" s="150"/>
      <c r="AQ5" s="150"/>
      <c r="AR5" s="153"/>
      <c r="AS5" s="150"/>
      <c r="AT5" s="150"/>
      <c r="AU5" s="150"/>
      <c r="AV5" s="151"/>
      <c r="AW5" s="152"/>
      <c r="AX5" s="150"/>
      <c r="AY5" s="150"/>
      <c r="AZ5" s="150"/>
      <c r="BA5" s="150"/>
      <c r="BB5" s="150">
        <v>504</v>
      </c>
      <c r="BC5" s="154"/>
      <c r="BD5" s="153"/>
      <c r="BE5" s="153"/>
      <c r="BF5" s="153"/>
      <c r="BG5" s="150"/>
      <c r="BH5" s="150"/>
      <c r="BI5" s="150"/>
      <c r="BJ5" s="150"/>
      <c r="BK5" s="150">
        <v>100</v>
      </c>
      <c r="BL5" s="150">
        <v>14</v>
      </c>
      <c r="BM5" s="150">
        <v>500</v>
      </c>
      <c r="BN5" s="150"/>
      <c r="BO5" s="151"/>
    </row>
    <row r="6" spans="1:67" ht="18.75" customHeight="1">
      <c r="A6" s="36" t="s">
        <v>1459</v>
      </c>
      <c r="B6" s="149">
        <f aca="true" t="shared" si="0" ref="B6:B24">SUM(C6:BO6)</f>
        <v>89</v>
      </c>
      <c r="C6" s="150">
        <v>21</v>
      </c>
      <c r="D6" s="150">
        <v>22</v>
      </c>
      <c r="E6" s="150">
        <v>2</v>
      </c>
      <c r="F6" s="150"/>
      <c r="G6" s="150"/>
      <c r="H6" s="150"/>
      <c r="I6" s="150">
        <v>1</v>
      </c>
      <c r="J6" s="150">
        <v>28</v>
      </c>
      <c r="K6" s="150">
        <v>8</v>
      </c>
      <c r="L6" s="150">
        <v>1</v>
      </c>
      <c r="M6" s="150"/>
      <c r="N6" s="150"/>
      <c r="O6" s="151">
        <v>1</v>
      </c>
      <c r="P6" s="152"/>
      <c r="Q6" s="150"/>
      <c r="R6" s="150"/>
      <c r="S6" s="150">
        <v>3</v>
      </c>
      <c r="T6" s="150"/>
      <c r="U6" s="150"/>
      <c r="V6" s="150"/>
      <c r="W6" s="150"/>
      <c r="X6" s="150"/>
      <c r="Y6" s="150"/>
      <c r="Z6" s="155"/>
      <c r="AA6" s="155"/>
      <c r="AB6" s="155"/>
      <c r="AC6" s="155"/>
      <c r="AD6" s="155"/>
      <c r="AE6" s="155"/>
      <c r="AF6" s="155"/>
      <c r="AG6" s="150"/>
      <c r="AH6" s="151"/>
      <c r="AI6" s="152"/>
      <c r="AJ6" s="150"/>
      <c r="AK6" s="150"/>
      <c r="AL6" s="150"/>
      <c r="AM6" s="150"/>
      <c r="AN6" s="150">
        <v>2</v>
      </c>
      <c r="AO6" s="150"/>
      <c r="AP6" s="150"/>
      <c r="AQ6" s="150"/>
      <c r="AR6" s="155"/>
      <c r="AS6" s="150"/>
      <c r="AT6" s="150"/>
      <c r="AU6" s="150"/>
      <c r="AV6" s="151"/>
      <c r="AW6" s="152"/>
      <c r="AX6" s="150"/>
      <c r="AY6" s="150"/>
      <c r="AZ6" s="150"/>
      <c r="BA6" s="150"/>
      <c r="BB6" s="150"/>
      <c r="BC6" s="154"/>
      <c r="BD6" s="153"/>
      <c r="BE6" s="153"/>
      <c r="BF6" s="153"/>
      <c r="BG6" s="150"/>
      <c r="BH6" s="150"/>
      <c r="BI6" s="150"/>
      <c r="BJ6" s="150"/>
      <c r="BK6" s="150"/>
      <c r="BL6" s="150"/>
      <c r="BM6" s="150"/>
      <c r="BN6" s="150"/>
      <c r="BO6" s="151"/>
    </row>
    <row r="7" spans="1:67" ht="18.75" customHeight="1">
      <c r="A7" s="36" t="s">
        <v>1460</v>
      </c>
      <c r="B7" s="149">
        <f t="shared" si="0"/>
        <v>5729</v>
      </c>
      <c r="C7" s="150">
        <v>1897</v>
      </c>
      <c r="D7" s="150">
        <v>1361</v>
      </c>
      <c r="E7" s="150">
        <v>90</v>
      </c>
      <c r="F7" s="150"/>
      <c r="G7" s="150"/>
      <c r="H7" s="150">
        <v>11</v>
      </c>
      <c r="I7" s="150">
        <v>67</v>
      </c>
      <c r="J7" s="150">
        <v>331</v>
      </c>
      <c r="K7" s="150">
        <v>27</v>
      </c>
      <c r="L7" s="150"/>
      <c r="M7" s="150"/>
      <c r="N7" s="150">
        <v>16</v>
      </c>
      <c r="O7" s="151">
        <v>28</v>
      </c>
      <c r="P7" s="152">
        <v>7</v>
      </c>
      <c r="Q7" s="150"/>
      <c r="R7" s="150"/>
      <c r="S7" s="150">
        <v>39</v>
      </c>
      <c r="T7" s="150"/>
      <c r="U7" s="150">
        <v>115</v>
      </c>
      <c r="V7" s="150"/>
      <c r="W7" s="150">
        <v>5</v>
      </c>
      <c r="X7" s="150">
        <v>4</v>
      </c>
      <c r="Y7" s="150">
        <v>5</v>
      </c>
      <c r="Z7" s="155">
        <v>70</v>
      </c>
      <c r="AA7" s="155"/>
      <c r="AB7" s="155"/>
      <c r="AC7" s="155"/>
      <c r="AD7" s="155"/>
      <c r="AE7" s="155"/>
      <c r="AF7" s="155"/>
      <c r="AG7" s="150"/>
      <c r="AH7" s="151"/>
      <c r="AI7" s="152"/>
      <c r="AJ7" s="150"/>
      <c r="AK7" s="150">
        <v>331</v>
      </c>
      <c r="AL7" s="150"/>
      <c r="AM7" s="150"/>
      <c r="AN7" s="150">
        <v>826</v>
      </c>
      <c r="AO7" s="150"/>
      <c r="AP7" s="150"/>
      <c r="AQ7" s="150"/>
      <c r="AR7" s="155"/>
      <c r="AS7" s="150">
        <v>30</v>
      </c>
      <c r="AT7" s="150"/>
      <c r="AU7" s="150">
        <v>10</v>
      </c>
      <c r="AV7" s="151"/>
      <c r="AW7" s="152"/>
      <c r="AX7" s="150"/>
      <c r="AY7" s="150"/>
      <c r="AZ7" s="150"/>
      <c r="BA7" s="150"/>
      <c r="BB7" s="150">
        <v>177</v>
      </c>
      <c r="BC7" s="154"/>
      <c r="BD7" s="153"/>
      <c r="BE7" s="153"/>
      <c r="BF7" s="153"/>
      <c r="BG7" s="150"/>
      <c r="BH7" s="150">
        <v>34</v>
      </c>
      <c r="BI7" s="150">
        <v>129</v>
      </c>
      <c r="BJ7" s="150"/>
      <c r="BK7" s="150"/>
      <c r="BL7" s="150"/>
      <c r="BM7" s="150">
        <v>119</v>
      </c>
      <c r="BN7" s="150"/>
      <c r="BO7" s="151"/>
    </row>
    <row r="8" spans="1:67" ht="18.75" customHeight="1">
      <c r="A8" s="209" t="s">
        <v>1321</v>
      </c>
      <c r="B8" s="149">
        <f t="shared" si="0"/>
        <v>23302</v>
      </c>
      <c r="C8" s="150">
        <v>12351</v>
      </c>
      <c r="D8" s="150">
        <v>815</v>
      </c>
      <c r="E8" s="150">
        <v>9</v>
      </c>
      <c r="F8" s="150"/>
      <c r="G8" s="150"/>
      <c r="H8" s="150">
        <v>7723</v>
      </c>
      <c r="I8" s="150">
        <v>498</v>
      </c>
      <c r="J8" s="150">
        <v>83</v>
      </c>
      <c r="K8" s="150">
        <v>18</v>
      </c>
      <c r="L8" s="150"/>
      <c r="M8" s="150"/>
      <c r="N8" s="150">
        <v>1</v>
      </c>
      <c r="O8" s="151">
        <v>5</v>
      </c>
      <c r="P8" s="152">
        <v>4</v>
      </c>
      <c r="Q8" s="150"/>
      <c r="R8" s="150"/>
      <c r="S8" s="150">
        <v>11</v>
      </c>
      <c r="T8" s="150"/>
      <c r="U8" s="150">
        <v>2</v>
      </c>
      <c r="V8" s="150"/>
      <c r="W8" s="150"/>
      <c r="X8" s="150">
        <v>11</v>
      </c>
      <c r="Y8" s="150">
        <v>3</v>
      </c>
      <c r="Z8" s="155"/>
      <c r="AA8" s="155"/>
      <c r="AB8" s="155"/>
      <c r="AC8" s="155"/>
      <c r="AD8" s="155"/>
      <c r="AE8" s="155"/>
      <c r="AF8" s="155"/>
      <c r="AG8" s="150"/>
      <c r="AH8" s="151"/>
      <c r="AI8" s="152"/>
      <c r="AJ8" s="150"/>
      <c r="AK8" s="150">
        <v>3</v>
      </c>
      <c r="AL8" s="150"/>
      <c r="AM8" s="150"/>
      <c r="AN8" s="150">
        <v>658</v>
      </c>
      <c r="AO8" s="150"/>
      <c r="AP8" s="150"/>
      <c r="AQ8" s="150"/>
      <c r="AR8" s="155"/>
      <c r="AS8" s="150">
        <v>585</v>
      </c>
      <c r="AT8" s="150"/>
      <c r="AU8" s="150"/>
      <c r="AV8" s="151">
        <v>180</v>
      </c>
      <c r="AW8" s="152"/>
      <c r="AX8" s="150"/>
      <c r="AY8" s="150"/>
      <c r="AZ8" s="150"/>
      <c r="BA8" s="150"/>
      <c r="BB8" s="150">
        <v>300</v>
      </c>
      <c r="BC8" s="154"/>
      <c r="BD8" s="153"/>
      <c r="BE8" s="153"/>
      <c r="BF8" s="153"/>
      <c r="BG8" s="150"/>
      <c r="BH8" s="150">
        <v>4</v>
      </c>
      <c r="BI8" s="150"/>
      <c r="BJ8" s="150"/>
      <c r="BK8" s="150">
        <v>38</v>
      </c>
      <c r="BL8" s="150"/>
      <c r="BM8" s="150"/>
      <c r="BN8" s="150"/>
      <c r="BO8" s="151"/>
    </row>
    <row r="9" spans="1:67" ht="18.75" customHeight="1">
      <c r="A9" s="36" t="s">
        <v>1322</v>
      </c>
      <c r="B9" s="149">
        <f t="shared" si="0"/>
        <v>175</v>
      </c>
      <c r="C9" s="150">
        <v>33</v>
      </c>
      <c r="D9" s="150">
        <v>24</v>
      </c>
      <c r="E9" s="150">
        <v>2</v>
      </c>
      <c r="F9" s="150"/>
      <c r="G9" s="150"/>
      <c r="H9" s="150">
        <v>8</v>
      </c>
      <c r="I9" s="150">
        <v>2</v>
      </c>
      <c r="J9" s="150">
        <v>7</v>
      </c>
      <c r="K9" s="150"/>
      <c r="L9" s="150"/>
      <c r="M9" s="150"/>
      <c r="N9" s="150"/>
      <c r="O9" s="151">
        <v>1</v>
      </c>
      <c r="P9" s="152"/>
      <c r="Q9" s="150"/>
      <c r="R9" s="150"/>
      <c r="S9" s="150">
        <v>2</v>
      </c>
      <c r="T9" s="150"/>
      <c r="U9" s="150"/>
      <c r="V9" s="150"/>
      <c r="W9" s="150"/>
      <c r="X9" s="150">
        <v>1</v>
      </c>
      <c r="Y9" s="150"/>
      <c r="Z9" s="155"/>
      <c r="AA9" s="155"/>
      <c r="AB9" s="155"/>
      <c r="AC9" s="155"/>
      <c r="AD9" s="155"/>
      <c r="AE9" s="155"/>
      <c r="AF9" s="155"/>
      <c r="AG9" s="150"/>
      <c r="AH9" s="151"/>
      <c r="AI9" s="152"/>
      <c r="AJ9" s="150"/>
      <c r="AK9" s="150"/>
      <c r="AL9" s="150"/>
      <c r="AM9" s="150"/>
      <c r="AN9" s="150">
        <v>95</v>
      </c>
      <c r="AO9" s="150"/>
      <c r="AP9" s="150"/>
      <c r="AQ9" s="150"/>
      <c r="AR9" s="155"/>
      <c r="AS9" s="150"/>
      <c r="AT9" s="150"/>
      <c r="AU9" s="150"/>
      <c r="AV9" s="151"/>
      <c r="AW9" s="152"/>
      <c r="AX9" s="150"/>
      <c r="AY9" s="150"/>
      <c r="AZ9" s="150"/>
      <c r="BA9" s="150"/>
      <c r="BB9" s="150"/>
      <c r="BC9" s="154"/>
      <c r="BD9" s="153"/>
      <c r="BE9" s="153"/>
      <c r="BF9" s="153"/>
      <c r="BG9" s="150"/>
      <c r="BH9" s="150"/>
      <c r="BI9" s="150"/>
      <c r="BJ9" s="150"/>
      <c r="BK9" s="150"/>
      <c r="BL9" s="150"/>
      <c r="BM9" s="150"/>
      <c r="BN9" s="150"/>
      <c r="BO9" s="151"/>
    </row>
    <row r="10" spans="1:67" ht="18.75" customHeight="1">
      <c r="A10" s="36" t="s">
        <v>1323</v>
      </c>
      <c r="B10" s="149">
        <f t="shared" si="0"/>
        <v>1700</v>
      </c>
      <c r="C10" s="150">
        <v>735</v>
      </c>
      <c r="D10" s="150">
        <v>97</v>
      </c>
      <c r="E10" s="150">
        <v>6</v>
      </c>
      <c r="F10" s="150"/>
      <c r="G10" s="150"/>
      <c r="H10" s="150">
        <v>408</v>
      </c>
      <c r="I10" s="150">
        <v>31</v>
      </c>
      <c r="J10" s="150">
        <v>100</v>
      </c>
      <c r="K10" s="150">
        <v>9</v>
      </c>
      <c r="L10" s="150"/>
      <c r="M10" s="150"/>
      <c r="N10" s="150">
        <v>2</v>
      </c>
      <c r="O10" s="151">
        <v>8</v>
      </c>
      <c r="P10" s="152">
        <v>1</v>
      </c>
      <c r="Q10" s="150"/>
      <c r="R10" s="150"/>
      <c r="S10" s="150">
        <v>19</v>
      </c>
      <c r="T10" s="150"/>
      <c r="U10" s="150">
        <v>13</v>
      </c>
      <c r="V10" s="150"/>
      <c r="W10" s="150"/>
      <c r="X10" s="150"/>
      <c r="Y10" s="150">
        <v>1</v>
      </c>
      <c r="Z10" s="155">
        <v>6</v>
      </c>
      <c r="AA10" s="155"/>
      <c r="AB10" s="155"/>
      <c r="AC10" s="155"/>
      <c r="AD10" s="155"/>
      <c r="AE10" s="155"/>
      <c r="AF10" s="155"/>
      <c r="AG10" s="150"/>
      <c r="AH10" s="151"/>
      <c r="AI10" s="152"/>
      <c r="AJ10" s="150"/>
      <c r="AK10" s="150">
        <v>8</v>
      </c>
      <c r="AL10" s="150"/>
      <c r="AM10" s="150"/>
      <c r="AN10" s="150"/>
      <c r="AO10" s="150"/>
      <c r="AP10" s="150"/>
      <c r="AQ10" s="150"/>
      <c r="AR10" s="155"/>
      <c r="AS10" s="150"/>
      <c r="AT10" s="150"/>
      <c r="AU10" s="150"/>
      <c r="AV10" s="151"/>
      <c r="AW10" s="152"/>
      <c r="AX10" s="150"/>
      <c r="AY10" s="150"/>
      <c r="AZ10" s="150"/>
      <c r="BA10" s="150"/>
      <c r="BB10" s="150">
        <v>136</v>
      </c>
      <c r="BC10" s="154"/>
      <c r="BD10" s="153"/>
      <c r="BE10" s="153"/>
      <c r="BF10" s="153"/>
      <c r="BG10" s="150"/>
      <c r="BH10" s="150"/>
      <c r="BI10" s="150"/>
      <c r="BJ10" s="150"/>
      <c r="BK10" s="150"/>
      <c r="BL10" s="150"/>
      <c r="BM10" s="150">
        <v>120</v>
      </c>
      <c r="BN10" s="150"/>
      <c r="BO10" s="151"/>
    </row>
    <row r="11" spans="1:67" ht="18.75" customHeight="1">
      <c r="A11" s="36" t="s">
        <v>1324</v>
      </c>
      <c r="B11" s="149">
        <f t="shared" si="0"/>
        <v>17466</v>
      </c>
      <c r="C11" s="150">
        <v>654</v>
      </c>
      <c r="D11" s="150">
        <v>278</v>
      </c>
      <c r="E11" s="150">
        <v>25</v>
      </c>
      <c r="F11" s="150">
        <v>11009</v>
      </c>
      <c r="G11" s="150"/>
      <c r="H11" s="150">
        <v>259</v>
      </c>
      <c r="I11" s="150">
        <v>32</v>
      </c>
      <c r="J11" s="150">
        <v>81</v>
      </c>
      <c r="K11" s="150">
        <v>14</v>
      </c>
      <c r="L11" s="150"/>
      <c r="M11" s="150">
        <v>1</v>
      </c>
      <c r="N11" s="150">
        <v>4</v>
      </c>
      <c r="O11" s="151">
        <v>9</v>
      </c>
      <c r="P11" s="152">
        <v>1</v>
      </c>
      <c r="Q11" s="150"/>
      <c r="R11" s="150"/>
      <c r="S11" s="150">
        <v>7</v>
      </c>
      <c r="T11" s="150"/>
      <c r="U11" s="150">
        <v>14</v>
      </c>
      <c r="V11" s="150"/>
      <c r="W11" s="150"/>
      <c r="X11" s="150">
        <v>3</v>
      </c>
      <c r="Y11" s="150">
        <v>3</v>
      </c>
      <c r="Z11" s="153"/>
      <c r="AA11" s="153"/>
      <c r="AB11" s="153"/>
      <c r="AC11" s="153"/>
      <c r="AD11" s="153"/>
      <c r="AE11" s="153"/>
      <c r="AF11" s="153"/>
      <c r="AG11" s="150"/>
      <c r="AH11" s="151"/>
      <c r="AI11" s="152"/>
      <c r="AJ11" s="150"/>
      <c r="AK11" s="150">
        <v>14</v>
      </c>
      <c r="AL11" s="150"/>
      <c r="AM11" s="150"/>
      <c r="AN11" s="150">
        <v>134</v>
      </c>
      <c r="AO11" s="150">
        <v>148</v>
      </c>
      <c r="AP11" s="150"/>
      <c r="AQ11" s="150"/>
      <c r="AR11" s="153"/>
      <c r="AS11" s="150">
        <v>3665</v>
      </c>
      <c r="AT11" s="150">
        <v>15</v>
      </c>
      <c r="AU11" s="150">
        <v>490</v>
      </c>
      <c r="AV11" s="151"/>
      <c r="AW11" s="152"/>
      <c r="AX11" s="150"/>
      <c r="AY11" s="150"/>
      <c r="AZ11" s="150"/>
      <c r="BA11" s="150"/>
      <c r="BB11" s="150">
        <v>606</v>
      </c>
      <c r="BC11" s="154"/>
      <c r="BD11" s="153"/>
      <c r="BE11" s="153"/>
      <c r="BF11" s="153"/>
      <c r="BG11" s="150"/>
      <c r="BH11" s="150"/>
      <c r="BI11" s="150"/>
      <c r="BJ11" s="150"/>
      <c r="BK11" s="150"/>
      <c r="BL11" s="150"/>
      <c r="BM11" s="150"/>
      <c r="BN11" s="150"/>
      <c r="BO11" s="151"/>
    </row>
    <row r="12" spans="1:67" ht="18.75" customHeight="1">
      <c r="A12" s="36" t="s">
        <v>1353</v>
      </c>
      <c r="B12" s="149">
        <f t="shared" si="0"/>
        <v>8301</v>
      </c>
      <c r="C12" s="150">
        <v>3665</v>
      </c>
      <c r="D12" s="150">
        <v>227</v>
      </c>
      <c r="E12" s="150">
        <v>21</v>
      </c>
      <c r="F12" s="150">
        <v>2265</v>
      </c>
      <c r="G12" s="150"/>
      <c r="H12" s="150">
        <v>221</v>
      </c>
      <c r="I12" s="150">
        <v>27</v>
      </c>
      <c r="J12" s="150">
        <v>389</v>
      </c>
      <c r="K12" s="150">
        <v>21</v>
      </c>
      <c r="L12" s="150"/>
      <c r="M12" s="150"/>
      <c r="N12" s="150">
        <v>2</v>
      </c>
      <c r="O12" s="151">
        <v>7</v>
      </c>
      <c r="P12" s="152">
        <v>1</v>
      </c>
      <c r="Q12" s="150"/>
      <c r="R12" s="150"/>
      <c r="S12" s="150">
        <v>4</v>
      </c>
      <c r="T12" s="150"/>
      <c r="U12" s="150">
        <v>4</v>
      </c>
      <c r="V12" s="150"/>
      <c r="W12" s="150"/>
      <c r="X12" s="150">
        <v>2</v>
      </c>
      <c r="Y12" s="150">
        <v>4</v>
      </c>
      <c r="Z12" s="153"/>
      <c r="AA12" s="153"/>
      <c r="AB12" s="153"/>
      <c r="AC12" s="153"/>
      <c r="AD12" s="153"/>
      <c r="AE12" s="153"/>
      <c r="AF12" s="153"/>
      <c r="AG12" s="150"/>
      <c r="AH12" s="151"/>
      <c r="AI12" s="152"/>
      <c r="AJ12" s="150"/>
      <c r="AK12" s="150">
        <v>17</v>
      </c>
      <c r="AL12" s="150"/>
      <c r="AM12" s="150"/>
      <c r="AN12" s="150">
        <v>108</v>
      </c>
      <c r="AO12" s="150"/>
      <c r="AP12" s="150"/>
      <c r="AQ12" s="150"/>
      <c r="AR12" s="153"/>
      <c r="AS12" s="150">
        <v>122</v>
      </c>
      <c r="AT12" s="150"/>
      <c r="AU12" s="150">
        <v>382</v>
      </c>
      <c r="AV12" s="151"/>
      <c r="AW12" s="152"/>
      <c r="AX12" s="150"/>
      <c r="AY12" s="150"/>
      <c r="AZ12" s="150"/>
      <c r="BA12" s="150"/>
      <c r="BB12" s="150">
        <v>392</v>
      </c>
      <c r="BC12" s="154"/>
      <c r="BD12" s="153"/>
      <c r="BE12" s="153"/>
      <c r="BF12" s="153"/>
      <c r="BG12" s="150"/>
      <c r="BH12" s="150">
        <v>30</v>
      </c>
      <c r="BI12" s="150">
        <v>390</v>
      </c>
      <c r="BJ12" s="150"/>
      <c r="BK12" s="150"/>
      <c r="BL12" s="150"/>
      <c r="BM12" s="150"/>
      <c r="BN12" s="150"/>
      <c r="BO12" s="151"/>
    </row>
    <row r="13" spans="1:67" ht="18.75" customHeight="1">
      <c r="A13" s="36" t="s">
        <v>1325</v>
      </c>
      <c r="B13" s="149">
        <f t="shared" si="0"/>
        <v>2407</v>
      </c>
      <c r="C13" s="150">
        <v>463</v>
      </c>
      <c r="D13" s="150"/>
      <c r="E13" s="150"/>
      <c r="F13" s="150"/>
      <c r="G13" s="150"/>
      <c r="H13" s="150"/>
      <c r="I13" s="150"/>
      <c r="J13" s="150">
        <v>34</v>
      </c>
      <c r="K13" s="150"/>
      <c r="L13" s="150"/>
      <c r="M13" s="150"/>
      <c r="N13" s="150"/>
      <c r="O13" s="151"/>
      <c r="P13" s="152"/>
      <c r="Q13" s="150"/>
      <c r="R13" s="150"/>
      <c r="S13" s="150"/>
      <c r="T13" s="150"/>
      <c r="U13" s="150">
        <v>125</v>
      </c>
      <c r="V13" s="150"/>
      <c r="W13" s="150"/>
      <c r="X13" s="150"/>
      <c r="Y13" s="150"/>
      <c r="Z13" s="153"/>
      <c r="AA13" s="153"/>
      <c r="AB13" s="153"/>
      <c r="AC13" s="153"/>
      <c r="AD13" s="153"/>
      <c r="AE13" s="153"/>
      <c r="AF13" s="153"/>
      <c r="AG13" s="150">
        <v>35</v>
      </c>
      <c r="AH13" s="151"/>
      <c r="AI13" s="152"/>
      <c r="AJ13" s="150"/>
      <c r="AK13" s="150"/>
      <c r="AL13" s="150"/>
      <c r="AM13" s="150"/>
      <c r="AN13" s="150">
        <v>1550</v>
      </c>
      <c r="AO13" s="150"/>
      <c r="AP13" s="150"/>
      <c r="AQ13" s="150"/>
      <c r="AR13" s="153"/>
      <c r="AS13" s="150"/>
      <c r="AT13" s="150"/>
      <c r="AU13" s="150"/>
      <c r="AV13" s="151"/>
      <c r="AW13" s="152"/>
      <c r="AX13" s="150"/>
      <c r="AY13" s="150"/>
      <c r="AZ13" s="150"/>
      <c r="BA13" s="150"/>
      <c r="BB13" s="150"/>
      <c r="BC13" s="154"/>
      <c r="BD13" s="153"/>
      <c r="BE13" s="153"/>
      <c r="BF13" s="153"/>
      <c r="BG13" s="150"/>
      <c r="BH13" s="150"/>
      <c r="BI13" s="150"/>
      <c r="BJ13" s="150"/>
      <c r="BK13" s="150"/>
      <c r="BL13" s="150"/>
      <c r="BM13" s="150">
        <v>200</v>
      </c>
      <c r="BN13" s="150"/>
      <c r="BO13" s="151"/>
    </row>
    <row r="14" spans="1:67" ht="18.75" customHeight="1">
      <c r="A14" s="36" t="s">
        <v>1326</v>
      </c>
      <c r="B14" s="149">
        <f t="shared" si="0"/>
        <v>2047</v>
      </c>
      <c r="C14" s="150">
        <v>472</v>
      </c>
      <c r="D14" s="150">
        <v>113</v>
      </c>
      <c r="E14" s="150">
        <v>11</v>
      </c>
      <c r="F14" s="150"/>
      <c r="G14" s="150"/>
      <c r="H14" s="150">
        <v>107</v>
      </c>
      <c r="I14" s="150">
        <v>13</v>
      </c>
      <c r="J14" s="150">
        <v>805</v>
      </c>
      <c r="K14" s="150"/>
      <c r="L14" s="150"/>
      <c r="M14" s="150"/>
      <c r="N14" s="150">
        <v>1</v>
      </c>
      <c r="O14" s="151">
        <v>1</v>
      </c>
      <c r="P14" s="152">
        <v>1</v>
      </c>
      <c r="Q14" s="150"/>
      <c r="R14" s="150"/>
      <c r="S14" s="150">
        <v>3</v>
      </c>
      <c r="T14" s="150"/>
      <c r="U14" s="150">
        <v>184</v>
      </c>
      <c r="V14" s="150"/>
      <c r="W14" s="150"/>
      <c r="X14" s="150"/>
      <c r="Y14" s="150">
        <v>1</v>
      </c>
      <c r="Z14" s="153"/>
      <c r="AA14" s="153"/>
      <c r="AB14" s="153"/>
      <c r="AC14" s="153"/>
      <c r="AD14" s="153"/>
      <c r="AE14" s="153"/>
      <c r="AF14" s="153"/>
      <c r="AG14" s="150"/>
      <c r="AH14" s="151"/>
      <c r="AI14" s="152"/>
      <c r="AJ14" s="150"/>
      <c r="AK14" s="150">
        <v>9</v>
      </c>
      <c r="AL14" s="150"/>
      <c r="AM14" s="150"/>
      <c r="AN14" s="150"/>
      <c r="AO14" s="150"/>
      <c r="AP14" s="150"/>
      <c r="AQ14" s="150"/>
      <c r="AR14" s="153"/>
      <c r="AS14" s="150"/>
      <c r="AT14" s="150"/>
      <c r="AU14" s="150"/>
      <c r="AV14" s="151"/>
      <c r="AW14" s="152"/>
      <c r="AX14" s="150"/>
      <c r="AY14" s="150"/>
      <c r="AZ14" s="150"/>
      <c r="BA14" s="150"/>
      <c r="BB14" s="150"/>
      <c r="BC14" s="154"/>
      <c r="BD14" s="153"/>
      <c r="BE14" s="153"/>
      <c r="BF14" s="153"/>
      <c r="BG14" s="150"/>
      <c r="BH14" s="150"/>
      <c r="BI14" s="150"/>
      <c r="BJ14" s="150">
        <v>326</v>
      </c>
      <c r="BK14" s="150"/>
      <c r="BL14" s="150"/>
      <c r="BM14" s="150"/>
      <c r="BN14" s="150"/>
      <c r="BO14" s="151"/>
    </row>
    <row r="15" spans="1:67" ht="18.75" customHeight="1">
      <c r="A15" s="36" t="s">
        <v>1327</v>
      </c>
      <c r="B15" s="149">
        <f t="shared" si="0"/>
        <v>14282</v>
      </c>
      <c r="C15" s="150">
        <v>2086</v>
      </c>
      <c r="D15" s="150">
        <v>609</v>
      </c>
      <c r="E15" s="150">
        <v>47</v>
      </c>
      <c r="F15" s="150"/>
      <c r="G15" s="150"/>
      <c r="H15" s="150">
        <v>929</v>
      </c>
      <c r="I15" s="150"/>
      <c r="J15" s="150">
        <v>738</v>
      </c>
      <c r="K15" s="150">
        <v>25</v>
      </c>
      <c r="L15" s="150"/>
      <c r="M15" s="150"/>
      <c r="N15" s="150">
        <v>6</v>
      </c>
      <c r="O15" s="151">
        <v>18</v>
      </c>
      <c r="P15" s="152">
        <v>1</v>
      </c>
      <c r="Q15" s="150">
        <v>88</v>
      </c>
      <c r="R15" s="150"/>
      <c r="S15" s="150">
        <v>33</v>
      </c>
      <c r="T15" s="150"/>
      <c r="U15" s="150"/>
      <c r="V15" s="150"/>
      <c r="W15" s="150">
        <v>1</v>
      </c>
      <c r="X15" s="150">
        <v>3</v>
      </c>
      <c r="Y15" s="150">
        <v>8</v>
      </c>
      <c r="Z15" s="153"/>
      <c r="AA15" s="153"/>
      <c r="AB15" s="153"/>
      <c r="AC15" s="153"/>
      <c r="AD15" s="153"/>
      <c r="AE15" s="153"/>
      <c r="AF15" s="153"/>
      <c r="AG15" s="150"/>
      <c r="AH15" s="151"/>
      <c r="AI15" s="152"/>
      <c r="AJ15" s="150"/>
      <c r="AK15" s="150">
        <v>54</v>
      </c>
      <c r="AL15" s="150"/>
      <c r="AM15" s="150"/>
      <c r="AN15" s="150">
        <v>578</v>
      </c>
      <c r="AO15" s="150"/>
      <c r="AP15" s="150"/>
      <c r="AQ15" s="150"/>
      <c r="AR15" s="153"/>
      <c r="AS15" s="150">
        <v>2516</v>
      </c>
      <c r="AT15" s="150"/>
      <c r="AU15" s="150"/>
      <c r="AV15" s="151"/>
      <c r="AW15" s="152"/>
      <c r="AX15" s="150"/>
      <c r="AY15" s="150"/>
      <c r="AZ15" s="150"/>
      <c r="BA15" s="150"/>
      <c r="BB15" s="150">
        <v>726</v>
      </c>
      <c r="BC15" s="154"/>
      <c r="BD15" s="153"/>
      <c r="BE15" s="153"/>
      <c r="BF15" s="153"/>
      <c r="BG15" s="150"/>
      <c r="BH15" s="150"/>
      <c r="BI15" s="150"/>
      <c r="BJ15" s="150">
        <v>3880</v>
      </c>
      <c r="BK15" s="150"/>
      <c r="BL15" s="150"/>
      <c r="BM15" s="150">
        <v>1936</v>
      </c>
      <c r="BN15" s="150"/>
      <c r="BO15" s="151"/>
    </row>
    <row r="16" spans="1:67" ht="18.75" customHeight="1">
      <c r="A16" s="36" t="s">
        <v>1328</v>
      </c>
      <c r="B16" s="149">
        <f t="shared" si="0"/>
        <v>1140</v>
      </c>
      <c r="C16" s="150">
        <v>349</v>
      </c>
      <c r="D16" s="150">
        <v>60</v>
      </c>
      <c r="E16" s="150">
        <v>6</v>
      </c>
      <c r="F16" s="150"/>
      <c r="G16" s="150"/>
      <c r="H16" s="150">
        <v>17</v>
      </c>
      <c r="I16" s="150"/>
      <c r="J16" s="150">
        <v>257</v>
      </c>
      <c r="K16" s="150"/>
      <c r="L16" s="150"/>
      <c r="M16" s="150"/>
      <c r="N16" s="150">
        <v>1</v>
      </c>
      <c r="O16" s="151">
        <v>11</v>
      </c>
      <c r="P16" s="152">
        <v>2</v>
      </c>
      <c r="Q16" s="150">
        <v>4</v>
      </c>
      <c r="R16" s="150"/>
      <c r="S16" s="150">
        <v>17</v>
      </c>
      <c r="T16" s="150"/>
      <c r="U16" s="150">
        <v>280</v>
      </c>
      <c r="V16" s="150"/>
      <c r="W16" s="150"/>
      <c r="X16" s="150"/>
      <c r="Y16" s="150"/>
      <c r="Z16" s="153"/>
      <c r="AA16" s="153"/>
      <c r="AB16" s="153"/>
      <c r="AC16" s="153"/>
      <c r="AD16" s="153"/>
      <c r="AE16" s="153"/>
      <c r="AF16" s="153"/>
      <c r="AG16" s="150">
        <v>136</v>
      </c>
      <c r="AH16" s="151"/>
      <c r="AI16" s="152"/>
      <c r="AJ16" s="150"/>
      <c r="AK16" s="150"/>
      <c r="AL16" s="150"/>
      <c r="AM16" s="150"/>
      <c r="AN16" s="150"/>
      <c r="AO16" s="150"/>
      <c r="AP16" s="150"/>
      <c r="AQ16" s="150"/>
      <c r="AR16" s="153"/>
      <c r="AS16" s="150"/>
      <c r="AT16" s="150"/>
      <c r="AU16" s="150"/>
      <c r="AV16" s="151"/>
      <c r="AW16" s="152"/>
      <c r="AX16" s="150"/>
      <c r="AY16" s="150"/>
      <c r="AZ16" s="150"/>
      <c r="BA16" s="150"/>
      <c r="BB16" s="150"/>
      <c r="BC16" s="154"/>
      <c r="BD16" s="153"/>
      <c r="BE16" s="153"/>
      <c r="BF16" s="153"/>
      <c r="BG16" s="150"/>
      <c r="BH16" s="150"/>
      <c r="BI16" s="150"/>
      <c r="BJ16" s="150"/>
      <c r="BK16" s="150"/>
      <c r="BL16" s="150"/>
      <c r="BM16" s="150"/>
      <c r="BN16" s="150"/>
      <c r="BO16" s="151"/>
    </row>
    <row r="17" spans="1:67" ht="18.75" customHeight="1">
      <c r="A17" s="36" t="s">
        <v>1354</v>
      </c>
      <c r="B17" s="149">
        <f t="shared" si="0"/>
        <v>1545</v>
      </c>
      <c r="C17" s="150">
        <v>172</v>
      </c>
      <c r="D17" s="150">
        <v>93</v>
      </c>
      <c r="E17" s="150">
        <v>8</v>
      </c>
      <c r="F17" s="150"/>
      <c r="G17" s="150"/>
      <c r="H17" s="150">
        <v>51</v>
      </c>
      <c r="I17" s="150"/>
      <c r="J17" s="150">
        <v>86</v>
      </c>
      <c r="K17" s="150"/>
      <c r="L17" s="150"/>
      <c r="M17" s="150"/>
      <c r="N17" s="150">
        <v>2</v>
      </c>
      <c r="O17" s="151">
        <v>5</v>
      </c>
      <c r="P17" s="152"/>
      <c r="Q17" s="150">
        <v>8</v>
      </c>
      <c r="R17" s="150"/>
      <c r="S17" s="150">
        <v>2</v>
      </c>
      <c r="T17" s="150"/>
      <c r="U17" s="150"/>
      <c r="V17" s="150">
        <v>18</v>
      </c>
      <c r="W17" s="150"/>
      <c r="X17" s="150"/>
      <c r="Y17" s="150">
        <v>2</v>
      </c>
      <c r="Z17" s="153"/>
      <c r="AA17" s="153"/>
      <c r="AB17" s="153"/>
      <c r="AC17" s="153"/>
      <c r="AD17" s="153"/>
      <c r="AE17" s="153"/>
      <c r="AF17" s="153"/>
      <c r="AG17" s="150"/>
      <c r="AH17" s="151"/>
      <c r="AI17" s="152"/>
      <c r="AJ17" s="150"/>
      <c r="AK17" s="150">
        <v>9</v>
      </c>
      <c r="AL17" s="150"/>
      <c r="AM17" s="150"/>
      <c r="AN17" s="150">
        <v>89</v>
      </c>
      <c r="AO17" s="150"/>
      <c r="AP17" s="150"/>
      <c r="AQ17" s="150"/>
      <c r="AR17" s="153"/>
      <c r="AS17" s="150"/>
      <c r="AT17" s="150"/>
      <c r="AU17" s="150"/>
      <c r="AV17" s="151"/>
      <c r="AW17" s="152"/>
      <c r="AX17" s="150"/>
      <c r="AY17" s="150"/>
      <c r="AZ17" s="150"/>
      <c r="BA17" s="150"/>
      <c r="BB17" s="150"/>
      <c r="BC17" s="154"/>
      <c r="BD17" s="153"/>
      <c r="BE17" s="153"/>
      <c r="BF17" s="153"/>
      <c r="BG17" s="150"/>
      <c r="BH17" s="150"/>
      <c r="BI17" s="150"/>
      <c r="BJ17" s="150">
        <v>500</v>
      </c>
      <c r="BK17" s="150"/>
      <c r="BL17" s="150"/>
      <c r="BM17" s="150">
        <v>500</v>
      </c>
      <c r="BN17" s="150"/>
      <c r="BO17" s="151"/>
    </row>
    <row r="18" spans="1:67" ht="18.75" customHeight="1">
      <c r="A18" s="36" t="s">
        <v>1329</v>
      </c>
      <c r="B18" s="149">
        <f t="shared" si="0"/>
        <v>1131</v>
      </c>
      <c r="C18" s="150">
        <v>159</v>
      </c>
      <c r="D18" s="150">
        <v>78</v>
      </c>
      <c r="E18" s="150">
        <v>7</v>
      </c>
      <c r="F18" s="150"/>
      <c r="G18" s="150"/>
      <c r="H18" s="150">
        <v>15</v>
      </c>
      <c r="I18" s="150"/>
      <c r="J18" s="150">
        <v>238</v>
      </c>
      <c r="K18" s="150">
        <v>56</v>
      </c>
      <c r="L18" s="150"/>
      <c r="M18" s="150"/>
      <c r="N18" s="150"/>
      <c r="O18" s="151">
        <v>2</v>
      </c>
      <c r="P18" s="152"/>
      <c r="Q18" s="150">
        <v>5</v>
      </c>
      <c r="R18" s="150"/>
      <c r="S18" s="150">
        <v>7</v>
      </c>
      <c r="T18" s="150"/>
      <c r="U18" s="150">
        <v>21</v>
      </c>
      <c r="V18" s="150"/>
      <c r="W18" s="150"/>
      <c r="X18" s="150"/>
      <c r="Y18" s="150"/>
      <c r="Z18" s="153"/>
      <c r="AA18" s="153"/>
      <c r="AB18" s="153"/>
      <c r="AC18" s="153"/>
      <c r="AD18" s="153"/>
      <c r="AE18" s="153"/>
      <c r="AF18" s="153"/>
      <c r="AG18" s="150">
        <v>35</v>
      </c>
      <c r="AH18" s="151">
        <v>1</v>
      </c>
      <c r="AI18" s="152"/>
      <c r="AJ18" s="150"/>
      <c r="AK18" s="150">
        <v>7</v>
      </c>
      <c r="AL18" s="150"/>
      <c r="AM18" s="150"/>
      <c r="AN18" s="150"/>
      <c r="AO18" s="150"/>
      <c r="AP18" s="150"/>
      <c r="AQ18" s="150"/>
      <c r="AR18" s="153"/>
      <c r="AS18" s="150"/>
      <c r="AT18" s="150"/>
      <c r="AU18" s="150"/>
      <c r="AV18" s="151"/>
      <c r="AW18" s="152"/>
      <c r="AX18" s="150"/>
      <c r="AY18" s="150"/>
      <c r="AZ18" s="150"/>
      <c r="BA18" s="150"/>
      <c r="BB18" s="156"/>
      <c r="BC18" s="153"/>
      <c r="BD18" s="153"/>
      <c r="BE18" s="153"/>
      <c r="BF18" s="153"/>
      <c r="BG18" s="150"/>
      <c r="BH18" s="150"/>
      <c r="BI18" s="150"/>
      <c r="BJ18" s="150"/>
      <c r="BK18" s="150"/>
      <c r="BL18" s="150"/>
      <c r="BM18" s="150">
        <v>500</v>
      </c>
      <c r="BN18" s="150"/>
      <c r="BO18" s="151"/>
    </row>
    <row r="19" spans="1:67" ht="18.75" customHeight="1">
      <c r="A19" s="36" t="s">
        <v>1461</v>
      </c>
      <c r="B19" s="149">
        <f t="shared" si="0"/>
        <v>915</v>
      </c>
      <c r="C19" s="150">
        <v>377</v>
      </c>
      <c r="D19" s="150">
        <v>193</v>
      </c>
      <c r="E19" s="150">
        <v>18</v>
      </c>
      <c r="F19" s="150"/>
      <c r="G19" s="150"/>
      <c r="H19" s="150">
        <v>72</v>
      </c>
      <c r="I19" s="150"/>
      <c r="J19" s="150">
        <v>188</v>
      </c>
      <c r="K19" s="150">
        <v>3</v>
      </c>
      <c r="L19" s="150"/>
      <c r="M19" s="150"/>
      <c r="N19" s="150">
        <v>1</v>
      </c>
      <c r="O19" s="151">
        <v>2</v>
      </c>
      <c r="P19" s="152"/>
      <c r="Q19" s="150">
        <v>16</v>
      </c>
      <c r="R19" s="150"/>
      <c r="S19" s="150">
        <v>3</v>
      </c>
      <c r="T19" s="150"/>
      <c r="U19" s="150"/>
      <c r="V19" s="150"/>
      <c r="W19" s="150"/>
      <c r="X19" s="150"/>
      <c r="Y19" s="150">
        <v>2</v>
      </c>
      <c r="Z19" s="153"/>
      <c r="AA19" s="153"/>
      <c r="AB19" s="153"/>
      <c r="AC19" s="153"/>
      <c r="AD19" s="153"/>
      <c r="AE19" s="153"/>
      <c r="AF19" s="153"/>
      <c r="AG19" s="150"/>
      <c r="AH19" s="151"/>
      <c r="AI19" s="152"/>
      <c r="AJ19" s="150"/>
      <c r="AK19" s="150">
        <v>2</v>
      </c>
      <c r="AL19" s="150"/>
      <c r="AM19" s="153"/>
      <c r="AN19" s="153"/>
      <c r="AO19" s="153"/>
      <c r="AP19" s="153"/>
      <c r="AQ19" s="153"/>
      <c r="AR19" s="153"/>
      <c r="AS19" s="153"/>
      <c r="AT19" s="153"/>
      <c r="AU19" s="153"/>
      <c r="AV19" s="157"/>
      <c r="AW19" s="154"/>
      <c r="AX19" s="153"/>
      <c r="AY19" s="153"/>
      <c r="AZ19" s="153"/>
      <c r="BA19" s="153"/>
      <c r="BB19" s="158"/>
      <c r="BC19" s="153"/>
      <c r="BD19" s="153"/>
      <c r="BE19" s="153"/>
      <c r="BF19" s="153"/>
      <c r="BG19" s="153"/>
      <c r="BH19" s="158"/>
      <c r="BI19" s="158"/>
      <c r="BJ19" s="153"/>
      <c r="BK19" s="158"/>
      <c r="BL19" s="158"/>
      <c r="BM19" s="158">
        <v>38</v>
      </c>
      <c r="BN19" s="158"/>
      <c r="BO19" s="157"/>
    </row>
    <row r="20" spans="1:67" ht="18.75" customHeight="1">
      <c r="A20" s="36" t="s">
        <v>1462</v>
      </c>
      <c r="B20" s="149">
        <f t="shared" si="0"/>
        <v>3801</v>
      </c>
      <c r="C20" s="150">
        <v>15</v>
      </c>
      <c r="D20" s="150"/>
      <c r="E20" s="150"/>
      <c r="F20" s="150"/>
      <c r="G20" s="150"/>
      <c r="H20" s="150">
        <v>13</v>
      </c>
      <c r="I20" s="150"/>
      <c r="J20" s="153">
        <v>17</v>
      </c>
      <c r="K20" s="153">
        <v>2</v>
      </c>
      <c r="L20" s="153"/>
      <c r="M20" s="153"/>
      <c r="N20" s="153"/>
      <c r="O20" s="157"/>
      <c r="P20" s="154"/>
      <c r="Q20" s="153">
        <v>1</v>
      </c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7"/>
      <c r="AI20" s="154"/>
      <c r="AJ20" s="153"/>
      <c r="AK20" s="153">
        <v>3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7"/>
      <c r="AW20" s="154"/>
      <c r="AX20" s="153"/>
      <c r="AY20" s="153">
        <v>3750</v>
      </c>
      <c r="AZ20" s="153"/>
      <c r="BA20" s="153"/>
      <c r="BB20" s="158"/>
      <c r="BC20" s="153"/>
      <c r="BD20" s="153"/>
      <c r="BE20" s="153"/>
      <c r="BF20" s="153"/>
      <c r="BG20" s="153"/>
      <c r="BH20" s="158"/>
      <c r="BI20" s="158"/>
      <c r="BJ20" s="153"/>
      <c r="BK20" s="158"/>
      <c r="BL20" s="158"/>
      <c r="BM20" s="158"/>
      <c r="BN20" s="158"/>
      <c r="BO20" s="157"/>
    </row>
    <row r="21" spans="1:67" ht="18.75" customHeight="1">
      <c r="A21" s="36" t="s">
        <v>1463</v>
      </c>
      <c r="B21" s="149">
        <f t="shared" si="0"/>
        <v>183</v>
      </c>
      <c r="C21" s="150">
        <v>39</v>
      </c>
      <c r="D21" s="150">
        <v>30</v>
      </c>
      <c r="E21" s="150">
        <v>3</v>
      </c>
      <c r="F21" s="150"/>
      <c r="G21" s="150"/>
      <c r="H21" s="150"/>
      <c r="I21" s="150"/>
      <c r="J21" s="150">
        <v>5</v>
      </c>
      <c r="K21" s="150">
        <v>1</v>
      </c>
      <c r="L21" s="150"/>
      <c r="M21" s="150"/>
      <c r="N21" s="150">
        <v>1</v>
      </c>
      <c r="O21" s="151"/>
      <c r="P21" s="152"/>
      <c r="Q21" s="150">
        <v>2</v>
      </c>
      <c r="R21" s="150"/>
      <c r="S21" s="150"/>
      <c r="T21" s="150"/>
      <c r="U21" s="150"/>
      <c r="V21" s="150"/>
      <c r="W21" s="150"/>
      <c r="X21" s="150"/>
      <c r="Y21" s="150"/>
      <c r="Z21" s="153"/>
      <c r="AA21" s="153"/>
      <c r="AB21" s="153"/>
      <c r="AC21" s="153"/>
      <c r="AD21" s="153"/>
      <c r="AE21" s="153"/>
      <c r="AF21" s="153"/>
      <c r="AG21" s="153"/>
      <c r="AH21" s="157"/>
      <c r="AI21" s="154"/>
      <c r="AJ21" s="153"/>
      <c r="AK21" s="153"/>
      <c r="AL21" s="153"/>
      <c r="AM21" s="153"/>
      <c r="AN21" s="153">
        <v>102</v>
      </c>
      <c r="AO21" s="153"/>
      <c r="AP21" s="153"/>
      <c r="AQ21" s="153"/>
      <c r="AR21" s="153"/>
      <c r="AS21" s="153"/>
      <c r="AT21" s="153"/>
      <c r="AU21" s="153"/>
      <c r="AV21" s="157"/>
      <c r="AW21" s="154"/>
      <c r="AX21" s="153"/>
      <c r="AY21" s="153"/>
      <c r="AZ21" s="153"/>
      <c r="BA21" s="153"/>
      <c r="BB21" s="158"/>
      <c r="BC21" s="153"/>
      <c r="BD21" s="153"/>
      <c r="BE21" s="153"/>
      <c r="BF21" s="153"/>
      <c r="BG21" s="153"/>
      <c r="BH21" s="158"/>
      <c r="BI21" s="158"/>
      <c r="BJ21" s="153"/>
      <c r="BK21" s="158"/>
      <c r="BL21" s="158"/>
      <c r="BM21" s="158"/>
      <c r="BN21" s="158"/>
      <c r="BO21" s="157"/>
    </row>
    <row r="22" spans="1:67" ht="18.75" customHeight="1">
      <c r="A22" s="36" t="s">
        <v>1464</v>
      </c>
      <c r="B22" s="149">
        <f t="shared" si="0"/>
        <v>300</v>
      </c>
      <c r="C22" s="153"/>
      <c r="D22" s="153"/>
      <c r="E22" s="153"/>
      <c r="F22" s="153"/>
      <c r="G22" s="153"/>
      <c r="H22" s="153"/>
      <c r="I22" s="158"/>
      <c r="J22" s="153"/>
      <c r="K22" s="153"/>
      <c r="L22" s="153"/>
      <c r="M22" s="153"/>
      <c r="N22" s="153"/>
      <c r="O22" s="157"/>
      <c r="P22" s="154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7"/>
      <c r="AI22" s="154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7"/>
      <c r="AW22" s="154"/>
      <c r="AX22" s="153"/>
      <c r="AY22" s="153"/>
      <c r="AZ22" s="153"/>
      <c r="BA22" s="153"/>
      <c r="BB22" s="158"/>
      <c r="BC22" s="153"/>
      <c r="BD22" s="153"/>
      <c r="BE22" s="153"/>
      <c r="BF22" s="153"/>
      <c r="BG22" s="153"/>
      <c r="BH22" s="158"/>
      <c r="BI22" s="158"/>
      <c r="BJ22" s="153"/>
      <c r="BK22" s="158"/>
      <c r="BL22" s="158"/>
      <c r="BM22" s="158"/>
      <c r="BN22" s="158">
        <v>300</v>
      </c>
      <c r="BO22" s="157"/>
    </row>
    <row r="23" spans="1:67" ht="18.75" customHeight="1">
      <c r="A23" s="36" t="s">
        <v>1465</v>
      </c>
      <c r="B23" s="149">
        <f t="shared" si="0"/>
        <v>3100</v>
      </c>
      <c r="C23" s="153"/>
      <c r="D23" s="153"/>
      <c r="E23" s="153"/>
      <c r="F23" s="153"/>
      <c r="G23" s="153"/>
      <c r="H23" s="153"/>
      <c r="I23" s="158"/>
      <c r="J23" s="153"/>
      <c r="K23" s="153"/>
      <c r="L23" s="153"/>
      <c r="M23" s="153"/>
      <c r="N23" s="153"/>
      <c r="O23" s="157"/>
      <c r="P23" s="154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7"/>
      <c r="AI23" s="154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7"/>
      <c r="AW23" s="154"/>
      <c r="AX23" s="153"/>
      <c r="AY23" s="153"/>
      <c r="AZ23" s="153"/>
      <c r="BA23" s="153"/>
      <c r="BB23" s="158"/>
      <c r="BC23" s="153"/>
      <c r="BD23" s="153"/>
      <c r="BE23" s="150">
        <v>3100</v>
      </c>
      <c r="BF23" s="153"/>
      <c r="BG23" s="153"/>
      <c r="BH23" s="158"/>
      <c r="BI23" s="158"/>
      <c r="BJ23" s="150"/>
      <c r="BK23" s="158"/>
      <c r="BL23" s="158"/>
      <c r="BM23" s="158"/>
      <c r="BN23" s="158"/>
      <c r="BO23" s="157"/>
    </row>
    <row r="24" spans="1:67" ht="18.75" customHeight="1">
      <c r="A24" s="36" t="s">
        <v>1416</v>
      </c>
      <c r="B24" s="149">
        <f t="shared" si="0"/>
        <v>200</v>
      </c>
      <c r="C24" s="153"/>
      <c r="D24" s="153"/>
      <c r="E24" s="153"/>
      <c r="F24" s="153"/>
      <c r="G24" s="153"/>
      <c r="H24" s="153"/>
      <c r="I24" s="158"/>
      <c r="J24" s="153"/>
      <c r="K24" s="153"/>
      <c r="L24" s="153"/>
      <c r="M24" s="153"/>
      <c r="N24" s="153"/>
      <c r="O24" s="157"/>
      <c r="P24" s="154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7"/>
      <c r="AI24" s="154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7"/>
      <c r="AW24" s="154"/>
      <c r="AX24" s="153"/>
      <c r="AY24" s="153"/>
      <c r="AZ24" s="153"/>
      <c r="BA24" s="153"/>
      <c r="BB24" s="158"/>
      <c r="BC24" s="153"/>
      <c r="BD24" s="153"/>
      <c r="BE24" s="153"/>
      <c r="BF24" s="153"/>
      <c r="BG24" s="153"/>
      <c r="BH24" s="158"/>
      <c r="BI24" s="158"/>
      <c r="BJ24" s="153">
        <v>200</v>
      </c>
      <c r="BK24" s="158"/>
      <c r="BL24" s="158"/>
      <c r="BM24" s="158"/>
      <c r="BN24" s="150"/>
      <c r="BO24" s="151"/>
    </row>
    <row r="25" spans="1:67" ht="18.75" customHeight="1" thickBot="1">
      <c r="A25" s="159" t="s">
        <v>354</v>
      </c>
      <c r="B25" s="59">
        <f aca="true" t="shared" si="1" ref="B25:AG25">SUM(B5:B24)</f>
        <v>101817</v>
      </c>
      <c r="C25" s="59">
        <f t="shared" si="1"/>
        <v>27632</v>
      </c>
      <c r="D25" s="59">
        <f t="shared" si="1"/>
        <v>7722</v>
      </c>
      <c r="E25" s="59">
        <f t="shared" si="1"/>
        <v>557</v>
      </c>
      <c r="F25" s="59">
        <f t="shared" si="1"/>
        <v>13274</v>
      </c>
      <c r="G25" s="59">
        <f t="shared" si="1"/>
        <v>0</v>
      </c>
      <c r="H25" s="59">
        <f t="shared" si="1"/>
        <v>9963</v>
      </c>
      <c r="I25" s="59">
        <f t="shared" si="1"/>
        <v>867</v>
      </c>
      <c r="J25" s="59">
        <f t="shared" si="1"/>
        <v>4193</v>
      </c>
      <c r="K25" s="59">
        <f t="shared" si="1"/>
        <v>293</v>
      </c>
      <c r="L25" s="59">
        <f t="shared" si="1"/>
        <v>1</v>
      </c>
      <c r="M25" s="59">
        <f t="shared" si="1"/>
        <v>1</v>
      </c>
      <c r="N25" s="59">
        <f t="shared" si="1"/>
        <v>56</v>
      </c>
      <c r="O25" s="60">
        <f t="shared" si="1"/>
        <v>225</v>
      </c>
      <c r="P25" s="61">
        <f t="shared" si="1"/>
        <v>62</v>
      </c>
      <c r="Q25" s="59">
        <f t="shared" si="1"/>
        <v>124</v>
      </c>
      <c r="R25" s="59">
        <f t="shared" si="1"/>
        <v>0</v>
      </c>
      <c r="S25" s="59">
        <f t="shared" si="1"/>
        <v>293</v>
      </c>
      <c r="T25" s="59">
        <f t="shared" si="1"/>
        <v>6</v>
      </c>
      <c r="U25" s="59">
        <f t="shared" si="1"/>
        <v>1052</v>
      </c>
      <c r="V25" s="59">
        <f t="shared" si="1"/>
        <v>38</v>
      </c>
      <c r="W25" s="59">
        <f t="shared" si="1"/>
        <v>265</v>
      </c>
      <c r="X25" s="59">
        <f t="shared" si="1"/>
        <v>51</v>
      </c>
      <c r="Y25" s="59">
        <f t="shared" si="1"/>
        <v>126</v>
      </c>
      <c r="Z25" s="59">
        <f t="shared" si="1"/>
        <v>76</v>
      </c>
      <c r="AA25" s="59">
        <f t="shared" si="1"/>
        <v>0</v>
      </c>
      <c r="AB25" s="59">
        <f t="shared" si="1"/>
        <v>0</v>
      </c>
      <c r="AC25" s="59">
        <f t="shared" si="1"/>
        <v>0</v>
      </c>
      <c r="AD25" s="59">
        <f t="shared" si="1"/>
        <v>0</v>
      </c>
      <c r="AE25" s="59">
        <f t="shared" si="1"/>
        <v>0</v>
      </c>
      <c r="AF25" s="59">
        <f t="shared" si="1"/>
        <v>0</v>
      </c>
      <c r="AG25" s="59">
        <f t="shared" si="1"/>
        <v>217</v>
      </c>
      <c r="AH25" s="60">
        <f aca="true" t="shared" si="2" ref="AH25:BM25">SUM(AH5:AH24)</f>
        <v>137</v>
      </c>
      <c r="AI25" s="61">
        <f t="shared" si="2"/>
        <v>0</v>
      </c>
      <c r="AJ25" s="59">
        <f t="shared" si="2"/>
        <v>0</v>
      </c>
      <c r="AK25" s="59">
        <f t="shared" si="2"/>
        <v>715</v>
      </c>
      <c r="AL25" s="59">
        <f t="shared" si="2"/>
        <v>3</v>
      </c>
      <c r="AM25" s="59">
        <f t="shared" si="2"/>
        <v>0</v>
      </c>
      <c r="AN25" s="59">
        <f t="shared" si="2"/>
        <v>6176</v>
      </c>
      <c r="AO25" s="59">
        <f t="shared" si="2"/>
        <v>148</v>
      </c>
      <c r="AP25" s="59">
        <f t="shared" si="2"/>
        <v>0</v>
      </c>
      <c r="AQ25" s="59">
        <f t="shared" si="2"/>
        <v>0</v>
      </c>
      <c r="AR25" s="59">
        <f t="shared" si="2"/>
        <v>0</v>
      </c>
      <c r="AS25" s="59">
        <f t="shared" si="2"/>
        <v>6918</v>
      </c>
      <c r="AT25" s="59">
        <f t="shared" si="2"/>
        <v>15</v>
      </c>
      <c r="AU25" s="59">
        <f t="shared" si="2"/>
        <v>882</v>
      </c>
      <c r="AV25" s="60">
        <f t="shared" si="2"/>
        <v>180</v>
      </c>
      <c r="AW25" s="61">
        <f t="shared" si="2"/>
        <v>0</v>
      </c>
      <c r="AX25" s="59">
        <f t="shared" si="2"/>
        <v>0</v>
      </c>
      <c r="AY25" s="59">
        <f t="shared" si="2"/>
        <v>3750</v>
      </c>
      <c r="AZ25" s="59">
        <f t="shared" si="2"/>
        <v>0</v>
      </c>
      <c r="BA25" s="59">
        <f t="shared" si="2"/>
        <v>0</v>
      </c>
      <c r="BB25" s="59">
        <f t="shared" si="2"/>
        <v>2841</v>
      </c>
      <c r="BC25" s="71">
        <f t="shared" si="2"/>
        <v>0</v>
      </c>
      <c r="BD25" s="59">
        <f t="shared" si="2"/>
        <v>0</v>
      </c>
      <c r="BE25" s="59">
        <f t="shared" si="2"/>
        <v>3100</v>
      </c>
      <c r="BF25" s="59">
        <f t="shared" si="2"/>
        <v>0</v>
      </c>
      <c r="BG25" s="59">
        <f t="shared" si="2"/>
        <v>0</v>
      </c>
      <c r="BH25" s="59">
        <f t="shared" si="2"/>
        <v>68</v>
      </c>
      <c r="BI25" s="59">
        <f t="shared" si="2"/>
        <v>519</v>
      </c>
      <c r="BJ25" s="59">
        <f t="shared" si="2"/>
        <v>4906</v>
      </c>
      <c r="BK25" s="59">
        <f t="shared" si="2"/>
        <v>138</v>
      </c>
      <c r="BL25" s="59">
        <f t="shared" si="2"/>
        <v>14</v>
      </c>
      <c r="BM25" s="59">
        <f t="shared" si="2"/>
        <v>3913</v>
      </c>
      <c r="BN25" s="59">
        <f>SUM(BN5:BN24)</f>
        <v>300</v>
      </c>
      <c r="BO25" s="60">
        <f>SUM(BO5:BO24)</f>
        <v>0</v>
      </c>
    </row>
    <row r="26" ht="15" thickTop="1"/>
  </sheetData>
  <sheetProtection/>
  <mergeCells count="18">
    <mergeCell ref="A1:O1"/>
    <mergeCell ref="AI1:AV1"/>
    <mergeCell ref="AY1:BO1"/>
    <mergeCell ref="A3:A4"/>
    <mergeCell ref="B3:B4"/>
    <mergeCell ref="P3:AH3"/>
    <mergeCell ref="J3:O3"/>
    <mergeCell ref="C3:I3"/>
    <mergeCell ref="AY2:BB2"/>
    <mergeCell ref="BN3:BO3"/>
    <mergeCell ref="BD3:BD4"/>
    <mergeCell ref="BH3:BM3"/>
    <mergeCell ref="AT2:AW2"/>
    <mergeCell ref="BN2:BO2"/>
    <mergeCell ref="AY3:BB3"/>
    <mergeCell ref="AI3:AN3"/>
    <mergeCell ref="AO3:AV3"/>
    <mergeCell ref="BC3:BC4"/>
  </mergeCells>
  <printOptions/>
  <pageMargins left="0.88" right="0.55" top="0.76" bottom="0.76" header="0.18" footer="0.54"/>
  <pageSetup firstPageNumber="28" useFirstPageNumber="1" horizontalDpi="600" verticalDpi="600" orientation="landscape" paperSize="9" scale="90" r:id="rId1"/>
  <headerFooter alignWithMargins="0">
    <oddFooter>&amp;C第 23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9"/>
  <sheetViews>
    <sheetView tabSelected="1" zoomScalePageLayoutView="0" workbookViewId="0" topLeftCell="A7">
      <selection activeCell="J23" sqref="J23"/>
    </sheetView>
  </sheetViews>
  <sheetFormatPr defaultColWidth="9.00390625" defaultRowHeight="14.25"/>
  <cols>
    <col min="1" max="1" width="50.75390625" style="0" customWidth="1"/>
    <col min="2" max="2" width="36.50390625" style="0" customWidth="1"/>
  </cols>
  <sheetData>
    <row r="1" spans="1:2" ht="32.25" customHeight="1">
      <c r="A1" s="277" t="s">
        <v>1493</v>
      </c>
      <c r="B1" s="277"/>
    </row>
    <row r="2" spans="1:2" ht="33" customHeight="1" thickBot="1">
      <c r="A2" s="211"/>
      <c r="B2" s="211" t="s">
        <v>1466</v>
      </c>
    </row>
    <row r="3" spans="1:2" ht="15.75" thickTop="1">
      <c r="A3" s="212" t="s">
        <v>1467</v>
      </c>
      <c r="B3" s="276" t="s">
        <v>1494</v>
      </c>
    </row>
    <row r="4" spans="1:2" ht="15">
      <c r="A4" s="213" t="s">
        <v>1468</v>
      </c>
      <c r="B4" s="278">
        <f>B5+B9</f>
        <v>81428</v>
      </c>
    </row>
    <row r="5" spans="1:2" ht="15">
      <c r="A5" s="214" t="s">
        <v>1469</v>
      </c>
      <c r="B5" s="279">
        <f>SUM(B6:B8)</f>
        <v>717</v>
      </c>
    </row>
    <row r="6" spans="1:2" ht="15">
      <c r="A6" s="214" t="s">
        <v>1470</v>
      </c>
      <c r="B6" s="279">
        <v>397</v>
      </c>
    </row>
    <row r="7" spans="1:2" ht="15">
      <c r="A7" s="214" t="s">
        <v>1471</v>
      </c>
      <c r="B7" s="279">
        <v>146</v>
      </c>
    </row>
    <row r="8" spans="1:2" ht="15">
      <c r="A8" s="214" t="s">
        <v>1472</v>
      </c>
      <c r="B8" s="279">
        <v>174</v>
      </c>
    </row>
    <row r="9" spans="1:2" ht="15">
      <c r="A9" s="214" t="s">
        <v>1473</v>
      </c>
      <c r="B9" s="279">
        <f>SUM(B10:B27)</f>
        <v>80711</v>
      </c>
    </row>
    <row r="10" spans="1:2" ht="15">
      <c r="A10" s="214" t="s">
        <v>1474</v>
      </c>
      <c r="B10" s="279">
        <v>570</v>
      </c>
    </row>
    <row r="11" spans="1:2" ht="15">
      <c r="A11" s="214" t="s">
        <v>1475</v>
      </c>
      <c r="B11" s="279">
        <v>54774</v>
      </c>
    </row>
    <row r="12" spans="1:2" ht="15">
      <c r="A12" s="214" t="s">
        <v>1476</v>
      </c>
      <c r="B12" s="279"/>
    </row>
    <row r="13" spans="1:2" ht="15">
      <c r="A13" s="214" t="s">
        <v>1477</v>
      </c>
      <c r="B13" s="279">
        <v>9959</v>
      </c>
    </row>
    <row r="14" spans="1:2" ht="15">
      <c r="A14" s="214" t="s">
        <v>1478</v>
      </c>
      <c r="B14" s="279">
        <v>1147</v>
      </c>
    </row>
    <row r="15" spans="1:2" ht="15">
      <c r="A15" s="214" t="s">
        <v>1479</v>
      </c>
      <c r="B15" s="279"/>
    </row>
    <row r="16" spans="1:2" ht="15">
      <c r="A16" s="214" t="s">
        <v>1480</v>
      </c>
      <c r="B16" s="279"/>
    </row>
    <row r="17" spans="1:2" ht="15">
      <c r="A17" s="214" t="s">
        <v>1481</v>
      </c>
      <c r="B17" s="279">
        <v>691</v>
      </c>
    </row>
    <row r="18" spans="1:2" ht="15">
      <c r="A18" s="214" t="s">
        <v>1482</v>
      </c>
      <c r="B18" s="279">
        <v>1167</v>
      </c>
    </row>
    <row r="19" spans="1:2" ht="15">
      <c r="A19" s="214" t="s">
        <v>1483</v>
      </c>
      <c r="B19" s="279"/>
    </row>
    <row r="20" spans="1:2" ht="15">
      <c r="A20" s="214" t="s">
        <v>1484</v>
      </c>
      <c r="B20" s="279"/>
    </row>
    <row r="21" spans="1:2" ht="15">
      <c r="A21" s="214" t="s">
        <v>1485</v>
      </c>
      <c r="B21" s="279"/>
    </row>
    <row r="22" spans="1:2" ht="15">
      <c r="A22" s="214" t="s">
        <v>1486</v>
      </c>
      <c r="B22" s="279"/>
    </row>
    <row r="23" spans="1:2" ht="15">
      <c r="A23" s="214" t="s">
        <v>1487</v>
      </c>
      <c r="B23" s="279"/>
    </row>
    <row r="24" spans="1:2" ht="15">
      <c r="A24" s="214" t="s">
        <v>1488</v>
      </c>
      <c r="B24" s="279"/>
    </row>
    <row r="25" spans="1:2" ht="15">
      <c r="A25" s="214" t="s">
        <v>1489</v>
      </c>
      <c r="B25" s="279">
        <v>4749</v>
      </c>
    </row>
    <row r="26" spans="1:2" ht="15">
      <c r="A26" s="214" t="s">
        <v>1490</v>
      </c>
      <c r="B26" s="279">
        <v>7654</v>
      </c>
    </row>
    <row r="27" spans="1:2" ht="15">
      <c r="A27" s="214" t="s">
        <v>1491</v>
      </c>
      <c r="B27" s="279"/>
    </row>
    <row r="28" spans="1:2" ht="15.75" thickBot="1">
      <c r="A28" s="215" t="s">
        <v>1492</v>
      </c>
      <c r="B28" s="280"/>
    </row>
    <row r="29" spans="1:2" ht="15.75" thickTop="1">
      <c r="A29" s="210"/>
      <c r="B29" s="21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PageLayoutView="0" workbookViewId="0" topLeftCell="A1">
      <selection activeCell="B10" sqref="B10"/>
    </sheetView>
  </sheetViews>
  <sheetFormatPr defaultColWidth="9.125" defaultRowHeight="14.25"/>
  <cols>
    <col min="1" max="1" width="29.50390625" style="19" customWidth="1"/>
    <col min="2" max="2" width="25.75390625" style="19" customWidth="1"/>
    <col min="3" max="3" width="32.50390625" style="19" customWidth="1"/>
    <col min="4" max="4" width="31.75390625" style="19" customWidth="1"/>
    <col min="5" max="16384" width="9.125" style="19" customWidth="1"/>
  </cols>
  <sheetData>
    <row r="1" spans="1:4" ht="30" customHeight="1">
      <c r="A1" s="254" t="s">
        <v>7</v>
      </c>
      <c r="B1" s="254"/>
      <c r="C1" s="254"/>
      <c r="D1" s="254"/>
    </row>
    <row r="2" spans="1:4" ht="20.25" customHeight="1" thickBot="1">
      <c r="A2" s="20"/>
      <c r="B2" s="20"/>
      <c r="C2" s="20"/>
      <c r="D2" s="162" t="s">
        <v>8</v>
      </c>
    </row>
    <row r="3" spans="1:4" ht="23.25" customHeight="1" thickTop="1">
      <c r="A3" s="255" t="s">
        <v>201</v>
      </c>
      <c r="B3" s="256"/>
      <c r="C3" s="256" t="s">
        <v>202</v>
      </c>
      <c r="D3" s="257"/>
    </row>
    <row r="4" spans="1:4" ht="23.25" customHeight="1">
      <c r="A4" s="163" t="s">
        <v>203</v>
      </c>
      <c r="B4" s="164" t="s">
        <v>193</v>
      </c>
      <c r="C4" s="164" t="s">
        <v>203</v>
      </c>
      <c r="D4" s="165" t="s">
        <v>193</v>
      </c>
    </row>
    <row r="5" spans="1:4" ht="23.25" customHeight="1">
      <c r="A5" s="120" t="s">
        <v>1331</v>
      </c>
      <c r="B5" s="62">
        <v>23450</v>
      </c>
      <c r="C5" s="166" t="s">
        <v>1333</v>
      </c>
      <c r="D5" s="63">
        <v>101817</v>
      </c>
    </row>
    <row r="6" spans="1:4" ht="23.25" customHeight="1">
      <c r="A6" s="120" t="s">
        <v>1332</v>
      </c>
      <c r="B6" s="53">
        <f>SUM(B7,B11,B15)</f>
        <v>81788</v>
      </c>
      <c r="C6" s="166" t="s">
        <v>1334</v>
      </c>
      <c r="D6" s="64">
        <f>D7</f>
        <v>1021</v>
      </c>
    </row>
    <row r="7" spans="1:4" ht="23.25" customHeight="1">
      <c r="A7" s="120" t="s">
        <v>204</v>
      </c>
      <c r="B7" s="53">
        <f>B8+B9+B10</f>
        <v>81428</v>
      </c>
      <c r="C7" s="166" t="s">
        <v>205</v>
      </c>
      <c r="D7" s="64">
        <f>SUM(D8:D10)</f>
        <v>1021</v>
      </c>
    </row>
    <row r="8" spans="1:4" ht="23.25" customHeight="1">
      <c r="A8" s="120" t="s">
        <v>206</v>
      </c>
      <c r="B8" s="53">
        <v>717</v>
      </c>
      <c r="C8" s="166" t="s">
        <v>207</v>
      </c>
      <c r="D8" s="63">
        <v>1021</v>
      </c>
    </row>
    <row r="9" spans="1:4" ht="23.25" customHeight="1">
      <c r="A9" s="120" t="s">
        <v>208</v>
      </c>
      <c r="B9" s="53">
        <v>80711</v>
      </c>
      <c r="C9" s="166"/>
      <c r="D9" s="63"/>
    </row>
    <row r="10" spans="1:4" ht="23.25" customHeight="1">
      <c r="A10" s="120" t="s">
        <v>209</v>
      </c>
      <c r="B10" s="53"/>
      <c r="C10" s="166"/>
      <c r="D10" s="63"/>
    </row>
    <row r="11" spans="1:4" ht="23.25" customHeight="1">
      <c r="A11" s="120" t="s">
        <v>1408</v>
      </c>
      <c r="B11" s="53">
        <v>360</v>
      </c>
      <c r="C11" s="166" t="s">
        <v>1336</v>
      </c>
      <c r="D11" s="64">
        <v>2400</v>
      </c>
    </row>
    <row r="12" spans="1:4" ht="23.25" customHeight="1">
      <c r="A12" s="120"/>
      <c r="B12" s="62"/>
      <c r="C12" s="166"/>
      <c r="D12" s="64"/>
    </row>
    <row r="13" spans="1:4" ht="23.25" customHeight="1">
      <c r="A13" s="120"/>
      <c r="B13" s="62"/>
      <c r="C13" s="166"/>
      <c r="D13" s="64"/>
    </row>
    <row r="14" spans="1:4" ht="23.25" customHeight="1">
      <c r="A14" s="120"/>
      <c r="B14" s="62"/>
      <c r="C14" s="166"/>
      <c r="D14" s="64"/>
    </row>
    <row r="15" spans="1:4" ht="23.25" customHeight="1">
      <c r="A15" s="120"/>
      <c r="B15" s="62"/>
      <c r="C15" s="166" t="s">
        <v>200</v>
      </c>
      <c r="D15" s="64" t="s">
        <v>200</v>
      </c>
    </row>
    <row r="16" spans="1:4" ht="23.25" customHeight="1">
      <c r="A16" s="120" t="s">
        <v>200</v>
      </c>
      <c r="B16" s="53" t="s">
        <v>200</v>
      </c>
      <c r="C16" s="166" t="s">
        <v>200</v>
      </c>
      <c r="D16" s="64" t="s">
        <v>200</v>
      </c>
    </row>
    <row r="17" spans="1:4" ht="23.25" customHeight="1" thickBot="1">
      <c r="A17" s="122" t="s">
        <v>210</v>
      </c>
      <c r="B17" s="56">
        <f>B5+B6</f>
        <v>105238</v>
      </c>
      <c r="C17" s="167" t="s">
        <v>211</v>
      </c>
      <c r="D17" s="65">
        <f>D5+D6+D11</f>
        <v>105238</v>
      </c>
    </row>
    <row r="18" ht="19.5" customHeight="1" thickTop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3">
    <mergeCell ref="A1:D1"/>
    <mergeCell ref="A3:B3"/>
    <mergeCell ref="C3:D3"/>
  </mergeCells>
  <printOptions/>
  <pageMargins left="0.87" right="0.33" top="1.24" bottom="0.84" header="0.31496062992125984" footer="0.56"/>
  <pageSetup horizontalDpi="600" verticalDpi="600" orientation="landscape" paperSize="9" r:id="rId1"/>
  <headerFooter>
    <oddFooter>&amp;C第 24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zoomScalePageLayoutView="0" workbookViewId="0" topLeftCell="A1">
      <selection activeCell="F11" sqref="F11"/>
    </sheetView>
  </sheetViews>
  <sheetFormatPr defaultColWidth="7.875" defaultRowHeight="14.25"/>
  <cols>
    <col min="1" max="1" width="28.75390625" style="8" customWidth="1"/>
    <col min="2" max="4" width="12.50390625" style="8" customWidth="1"/>
    <col min="5" max="5" width="13.75390625" style="8" customWidth="1"/>
    <col min="6" max="6" width="16.125" style="8" customWidth="1"/>
    <col min="7" max="7" width="36.125" style="8" customWidth="1"/>
    <col min="8" max="8" width="9.625" style="8" bestFit="1" customWidth="1"/>
    <col min="9" max="16384" width="7.875" style="8" customWidth="1"/>
  </cols>
  <sheetData>
    <row r="1" spans="1:7" ht="39" customHeight="1">
      <c r="A1" s="216" t="s">
        <v>9</v>
      </c>
      <c r="B1" s="216"/>
      <c r="C1" s="216"/>
      <c r="D1" s="216"/>
      <c r="E1" s="216"/>
      <c r="F1" s="216"/>
      <c r="G1" s="216"/>
    </row>
    <row r="2" spans="1:7" s="9" customFormat="1" ht="19.5" customHeight="1" thickBot="1">
      <c r="A2" s="176"/>
      <c r="B2" s="177"/>
      <c r="C2" s="177"/>
      <c r="D2" s="177"/>
      <c r="E2" s="178"/>
      <c r="F2" s="178"/>
      <c r="G2" s="179" t="s">
        <v>10</v>
      </c>
    </row>
    <row r="3" spans="1:7" s="18" customFormat="1" ht="35.25" customHeight="1" thickTop="1">
      <c r="A3" s="75" t="s">
        <v>189</v>
      </c>
      <c r="B3" s="37" t="s">
        <v>1409</v>
      </c>
      <c r="C3" s="37" t="s">
        <v>1355</v>
      </c>
      <c r="D3" s="37" t="s">
        <v>1406</v>
      </c>
      <c r="E3" s="37" t="s">
        <v>352</v>
      </c>
      <c r="F3" s="37" t="s">
        <v>351</v>
      </c>
      <c r="G3" s="43" t="s">
        <v>11</v>
      </c>
    </row>
    <row r="4" spans="1:7" s="11" customFormat="1" ht="31.5" customHeight="1" hidden="1">
      <c r="A4" s="168" t="s">
        <v>1357</v>
      </c>
      <c r="B4" s="169"/>
      <c r="C4" s="169"/>
      <c r="D4" s="169"/>
      <c r="E4" s="170"/>
      <c r="F4" s="170"/>
      <c r="G4" s="171"/>
    </row>
    <row r="5" spans="1:7" s="11" customFormat="1" ht="30.75" customHeight="1">
      <c r="A5" s="168" t="s">
        <v>1419</v>
      </c>
      <c r="B5" s="172">
        <v>33</v>
      </c>
      <c r="C5" s="172">
        <v>110</v>
      </c>
      <c r="D5" s="172">
        <v>113</v>
      </c>
      <c r="E5" s="103">
        <f>+D5/C5*100</f>
        <v>102.72727272727273</v>
      </c>
      <c r="F5" s="103"/>
      <c r="G5" s="171"/>
    </row>
    <row r="6" spans="1:7" s="11" customFormat="1" ht="30.75" customHeight="1">
      <c r="A6" s="168" t="s">
        <v>1420</v>
      </c>
      <c r="B6" s="172">
        <v>315</v>
      </c>
      <c r="C6" s="172">
        <v>510</v>
      </c>
      <c r="D6" s="172">
        <v>313</v>
      </c>
      <c r="E6" s="103">
        <f>+D6/C6*100</f>
        <v>61.372549019607845</v>
      </c>
      <c r="F6" s="103"/>
      <c r="G6" s="171"/>
    </row>
    <row r="7" spans="1:7" s="11" customFormat="1" ht="30.75" customHeight="1">
      <c r="A7" s="168" t="s">
        <v>1421</v>
      </c>
      <c r="B7" s="172">
        <v>5808</v>
      </c>
      <c r="C7" s="172">
        <v>9502</v>
      </c>
      <c r="D7" s="172">
        <v>10091</v>
      </c>
      <c r="E7" s="103">
        <f>+D7/C7*100</f>
        <v>106.1986950115765</v>
      </c>
      <c r="F7" s="103">
        <f>(D7/B7-1)*100</f>
        <v>73.7431129476584</v>
      </c>
      <c r="G7" s="173"/>
    </row>
    <row r="8" spans="1:7" ht="30.75" customHeight="1">
      <c r="A8" s="28" t="s">
        <v>1451</v>
      </c>
      <c r="B8" s="172">
        <v>66</v>
      </c>
      <c r="C8" s="172"/>
      <c r="D8" s="172"/>
      <c r="E8" s="103"/>
      <c r="F8" s="103">
        <f>(D8/B8-1)*100</f>
        <v>-100</v>
      </c>
      <c r="G8" s="173"/>
    </row>
    <row r="9" spans="1:7" ht="30.75" customHeight="1">
      <c r="A9" s="28" t="s">
        <v>1423</v>
      </c>
      <c r="B9" s="172">
        <v>10</v>
      </c>
      <c r="C9" s="172">
        <v>182</v>
      </c>
      <c r="D9" s="172">
        <v>183</v>
      </c>
      <c r="E9" s="103">
        <f>+D9/C9*100</f>
        <v>100.54945054945054</v>
      </c>
      <c r="F9" s="103">
        <f>(D9/B9-1)*100</f>
        <v>1730</v>
      </c>
      <c r="G9" s="171"/>
    </row>
    <row r="10" spans="1:7" ht="30.75" customHeight="1">
      <c r="A10" s="168" t="s">
        <v>1424</v>
      </c>
      <c r="B10" s="172">
        <v>297</v>
      </c>
      <c r="C10" s="172">
        <v>622</v>
      </c>
      <c r="D10" s="172">
        <v>622</v>
      </c>
      <c r="E10" s="103">
        <f>+D10/C10*100</f>
        <v>100</v>
      </c>
      <c r="F10" s="103">
        <f>(D10/B10-1)*100</f>
        <v>109.42760942760943</v>
      </c>
      <c r="G10" s="171"/>
    </row>
    <row r="11" spans="1:7" ht="30.75" customHeight="1">
      <c r="A11" s="168"/>
      <c r="B11" s="172"/>
      <c r="C11" s="172"/>
      <c r="D11" s="172"/>
      <c r="E11" s="103"/>
      <c r="F11" s="103"/>
      <c r="G11" s="174"/>
    </row>
    <row r="12" spans="1:7" ht="30.75" customHeight="1">
      <c r="A12" s="28"/>
      <c r="B12" s="172"/>
      <c r="C12" s="172"/>
      <c r="D12" s="172"/>
      <c r="E12" s="103"/>
      <c r="F12" s="103"/>
      <c r="G12" s="174"/>
    </row>
    <row r="13" spans="1:7" ht="30.75" customHeight="1" thickBot="1">
      <c r="A13" s="29" t="s">
        <v>785</v>
      </c>
      <c r="B13" s="66">
        <f>SUM(B4:B10)</f>
        <v>6529</v>
      </c>
      <c r="C13" s="66">
        <f>SUM(C4:C10)</f>
        <v>10926</v>
      </c>
      <c r="D13" s="66">
        <f>SUM(D4:D10)</f>
        <v>11322</v>
      </c>
      <c r="E13" s="67">
        <f>+D13/C13*100</f>
        <v>103.62438220757826</v>
      </c>
      <c r="F13" s="67">
        <f>(D13/B13-1)*100</f>
        <v>73.41093582478176</v>
      </c>
      <c r="G13" s="175"/>
    </row>
    <row r="14" ht="12.75" thickTop="1"/>
  </sheetData>
  <sheetProtection/>
  <mergeCells count="1">
    <mergeCell ref="A1:G1"/>
  </mergeCells>
  <printOptions horizontalCentered="1"/>
  <pageMargins left="0.84" right="0.61" top="1.16" bottom="1.11" header="0.5118110236220472" footer="0.9"/>
  <pageSetup firstPageNumber="33" useFirstPageNumber="1" horizontalDpi="600" verticalDpi="600" orientation="landscape" paperSize="9" scale="90" r:id="rId1"/>
  <headerFooter alignWithMargins="0">
    <oddFooter>&amp;C第 25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PageLayoutView="0" workbookViewId="0" topLeftCell="A1">
      <selection activeCell="A11" sqref="A11"/>
    </sheetView>
  </sheetViews>
  <sheetFormatPr defaultColWidth="7.875" defaultRowHeight="14.25"/>
  <cols>
    <col min="1" max="1" width="29.375" style="8" customWidth="1"/>
    <col min="2" max="2" width="17.50390625" style="8" customWidth="1"/>
    <col min="3" max="3" width="16.50390625" style="8" customWidth="1"/>
    <col min="4" max="4" width="18.50390625" style="8" customWidth="1"/>
    <col min="5" max="5" width="38.00390625" style="8" customWidth="1"/>
    <col min="6" max="10" width="7.875" style="8" customWidth="1"/>
    <col min="11" max="11" width="12.00390625" style="8" bestFit="1" customWidth="1"/>
    <col min="12" max="16384" width="7.875" style="8" customWidth="1"/>
  </cols>
  <sheetData>
    <row r="1" spans="1:5" ht="31.5" customHeight="1">
      <c r="A1" s="216" t="s">
        <v>12</v>
      </c>
      <c r="B1" s="216"/>
      <c r="C1" s="216"/>
      <c r="D1" s="216"/>
      <c r="E1" s="216"/>
    </row>
    <row r="2" spans="1:5" s="9" customFormat="1" ht="18.75" customHeight="1" thickBot="1">
      <c r="A2" s="177"/>
      <c r="B2" s="177"/>
      <c r="C2" s="177"/>
      <c r="D2" s="177"/>
      <c r="E2" s="180" t="s">
        <v>13</v>
      </c>
    </row>
    <row r="3" spans="1:5" s="10" customFormat="1" ht="42.75" customHeight="1" thickTop="1">
      <c r="A3" s="258" t="s">
        <v>189</v>
      </c>
      <c r="B3" s="260" t="s">
        <v>1409</v>
      </c>
      <c r="C3" s="260" t="s">
        <v>1406</v>
      </c>
      <c r="D3" s="260" t="s">
        <v>351</v>
      </c>
      <c r="E3" s="262" t="s">
        <v>14</v>
      </c>
    </row>
    <row r="4" spans="1:5" s="10" customFormat="1" ht="17.25" customHeight="1">
      <c r="A4" s="259"/>
      <c r="B4" s="261"/>
      <c r="C4" s="261"/>
      <c r="D4" s="261"/>
      <c r="E4" s="263"/>
    </row>
    <row r="5" spans="1:5" s="11" customFormat="1" ht="37.5" customHeight="1">
      <c r="A5" s="181" t="s">
        <v>1410</v>
      </c>
      <c r="B5" s="84">
        <v>74</v>
      </c>
      <c r="C5" s="84">
        <v>204</v>
      </c>
      <c r="D5" s="103">
        <f>+(C5-B5)/B5*100</f>
        <v>175.67567567567568</v>
      </c>
      <c r="E5" s="182"/>
    </row>
    <row r="6" spans="1:5" s="11" customFormat="1" ht="37.5" customHeight="1">
      <c r="A6" s="181" t="s">
        <v>1411</v>
      </c>
      <c r="B6" s="84">
        <v>8153</v>
      </c>
      <c r="C6" s="84">
        <v>12431</v>
      </c>
      <c r="D6" s="103">
        <f>+(C6-B6)/B6*100</f>
        <v>52.47148288973384</v>
      </c>
      <c r="E6" s="182"/>
    </row>
    <row r="7" spans="1:5" s="11" customFormat="1" ht="37.5" customHeight="1">
      <c r="A7" s="181" t="s">
        <v>1339</v>
      </c>
      <c r="B7" s="84"/>
      <c r="C7" s="84"/>
      <c r="D7" s="103"/>
      <c r="E7" s="183"/>
    </row>
    <row r="8" spans="1:5" s="11" customFormat="1" ht="37.5" customHeight="1">
      <c r="A8" s="168" t="s">
        <v>1412</v>
      </c>
      <c r="B8" s="84">
        <v>10</v>
      </c>
      <c r="C8" s="84"/>
      <c r="D8" s="103">
        <f>+(C8-B8)/B8*100</f>
        <v>-100</v>
      </c>
      <c r="E8" s="182"/>
    </row>
    <row r="9" spans="1:5" s="11" customFormat="1" ht="37.5" customHeight="1">
      <c r="A9" s="181" t="s">
        <v>1413</v>
      </c>
      <c r="B9" s="84">
        <v>20</v>
      </c>
      <c r="C9" s="84"/>
      <c r="D9" s="103"/>
      <c r="E9" s="184"/>
    </row>
    <row r="10" spans="1:5" s="11" customFormat="1" ht="37.5" customHeight="1">
      <c r="A10" s="181" t="s">
        <v>1414</v>
      </c>
      <c r="B10" s="84">
        <v>1384</v>
      </c>
      <c r="C10" s="84">
        <v>1271</v>
      </c>
      <c r="D10" s="103">
        <f>+(C10-B10)/B10*100</f>
        <v>-8.164739884393063</v>
      </c>
      <c r="E10" s="184"/>
    </row>
    <row r="11" spans="1:5" ht="37.5" customHeight="1">
      <c r="A11" s="185" t="s">
        <v>1418</v>
      </c>
      <c r="B11" s="172"/>
      <c r="C11" s="172">
        <v>190</v>
      </c>
      <c r="D11" s="103"/>
      <c r="E11" s="186"/>
    </row>
    <row r="12" spans="1:11" s="12" customFormat="1" ht="37.5" customHeight="1" thickBot="1">
      <c r="A12" s="187" t="s">
        <v>190</v>
      </c>
      <c r="B12" s="68">
        <f>SUM(B5:B11)</f>
        <v>9641</v>
      </c>
      <c r="C12" s="68">
        <f>SUM(C5:C11)</f>
        <v>14096</v>
      </c>
      <c r="D12" s="67">
        <f>+(C12-B12)/B12*100</f>
        <v>46.20889949175397</v>
      </c>
      <c r="E12" s="40"/>
      <c r="G12" s="23"/>
      <c r="H12" s="23"/>
      <c r="I12" s="23"/>
      <c r="J12" s="23"/>
      <c r="K12" s="25"/>
    </row>
    <row r="13" spans="1:5" ht="29.25" customHeight="1" thickTop="1">
      <c r="A13" s="14"/>
      <c r="B13" s="14"/>
      <c r="C13" s="15"/>
      <c r="D13" s="15"/>
      <c r="E13" s="14"/>
    </row>
    <row r="14" spans="1:5" ht="14.25" customHeight="1">
      <c r="A14" s="16"/>
      <c r="B14" s="16"/>
      <c r="C14" s="16"/>
      <c r="D14" s="16"/>
      <c r="E14" s="16"/>
    </row>
    <row r="15" spans="1:5" ht="12">
      <c r="A15" s="13"/>
      <c r="B15" s="13"/>
      <c r="C15" s="13"/>
      <c r="D15" s="13"/>
      <c r="E15" s="13"/>
    </row>
    <row r="16" spans="1:8" ht="12">
      <c r="A16" s="14"/>
      <c r="B16" s="14"/>
      <c r="C16" s="14"/>
      <c r="D16" s="14"/>
      <c r="E16" s="14"/>
      <c r="H16" s="22"/>
    </row>
    <row r="17" spans="1:5" ht="18" customHeight="1">
      <c r="A17" s="14"/>
      <c r="B17" s="14"/>
      <c r="C17" s="14"/>
      <c r="D17" s="14"/>
      <c r="E17" s="14"/>
    </row>
    <row r="18" spans="1:5" ht="12">
      <c r="A18" s="17"/>
      <c r="B18" s="17"/>
      <c r="C18" s="17"/>
      <c r="D18" s="17"/>
      <c r="E18" s="17"/>
    </row>
    <row r="19" spans="1:5" ht="18" customHeight="1">
      <c r="A19" s="17"/>
      <c r="B19" s="17"/>
      <c r="C19" s="17"/>
      <c r="D19" s="17"/>
      <c r="E19" s="17"/>
    </row>
    <row r="20" ht="18" customHeight="1"/>
    <row r="21" ht="18" customHeight="1"/>
  </sheetData>
  <sheetProtection/>
  <mergeCells count="6">
    <mergeCell ref="A1:E1"/>
    <mergeCell ref="A3:A4"/>
    <mergeCell ref="B3:B4"/>
    <mergeCell ref="C3:C4"/>
    <mergeCell ref="E3:E4"/>
    <mergeCell ref="D3:D4"/>
  </mergeCells>
  <printOptions horizontalCentered="1"/>
  <pageMargins left="0.73" right="0.48" top="1.2" bottom="0.93" header="0.5118110236220472" footer="0.67"/>
  <pageSetup firstPageNumber="35" useFirstPageNumber="1" horizontalDpi="600" verticalDpi="600" orientation="landscape" paperSize="9" r:id="rId1"/>
  <headerFooter alignWithMargins="0">
    <oddFooter>&amp;C第 26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2017-01-04T11:46:04Z</cp:lastPrinted>
  <dcterms:created xsi:type="dcterms:W3CDTF">1996-12-17T01:32:42Z</dcterms:created>
  <dcterms:modified xsi:type="dcterms:W3CDTF">2017-11-20T03:32:11Z</dcterms:modified>
  <cp:category/>
  <cp:version/>
  <cp:contentType/>
  <cp:contentStatus/>
</cp:coreProperties>
</file>